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departamento\Downloads\"/>
    </mc:Choice>
  </mc:AlternateContent>
  <xr:revisionPtr revIDLastSave="0" documentId="13_ncr:1_{CA68C34C-3BD4-4733-A7FE-02994EB3DD66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Numeralia Agos-dic 2020" sheetId="2" r:id="rId1"/>
    <sheet name="Hoja1" sheetId="3" r:id="rId2"/>
  </sheets>
  <externalReferences>
    <externalReference r:id="rId3"/>
  </externalReferences>
  <definedNames>
    <definedName name="_xlnm.Print_Titles" localSheetId="0">'Numeralia Agos-dic 2020'!$1:$5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6" i="2" l="1"/>
  <c r="B125" i="2"/>
  <c r="N58" i="2" l="1"/>
  <c r="M58" i="2"/>
  <c r="B65" i="2"/>
  <c r="N66" i="2"/>
  <c r="K29" i="3"/>
  <c r="J29" i="3"/>
  <c r="I29" i="3"/>
  <c r="H29" i="3"/>
  <c r="G29" i="3"/>
  <c r="F29" i="3"/>
  <c r="E29" i="3"/>
  <c r="D29" i="3"/>
  <c r="C29" i="3"/>
  <c r="B29" i="3"/>
  <c r="L28" i="3"/>
  <c r="L27" i="3"/>
  <c r="L24" i="3"/>
  <c r="K24" i="3"/>
  <c r="J24" i="3"/>
  <c r="I24" i="3"/>
  <c r="H24" i="3"/>
  <c r="G24" i="3"/>
  <c r="F24" i="3"/>
  <c r="E24" i="3"/>
  <c r="D24" i="3"/>
  <c r="C24" i="3"/>
  <c r="B24" i="3"/>
  <c r="P6" i="3"/>
  <c r="O6" i="3"/>
  <c r="B119" i="2" l="1"/>
  <c r="M118" i="2" l="1"/>
  <c r="B266" i="2" l="1"/>
  <c r="B248" i="2" l="1"/>
  <c r="B243" i="2"/>
  <c r="B239" i="2"/>
  <c r="B235" i="2"/>
  <c r="B231" i="2"/>
  <c r="B227" i="2"/>
  <c r="B223" i="2"/>
  <c r="B211" i="2"/>
  <c r="B207" i="2"/>
  <c r="B199" i="2"/>
  <c r="B195" i="2"/>
  <c r="B191" i="2"/>
  <c r="N133" i="2" l="1"/>
  <c r="M133" i="2"/>
  <c r="M102" i="2"/>
  <c r="N97" i="2"/>
  <c r="M97" i="2"/>
  <c r="N90" i="2"/>
  <c r="M90" i="2"/>
  <c r="M379" i="2" l="1"/>
  <c r="M372" i="2"/>
  <c r="N42" i="2" l="1"/>
  <c r="M42" i="2"/>
  <c r="B44" i="2"/>
  <c r="B100" i="2"/>
  <c r="B99" i="2"/>
  <c r="D76" i="2" l="1"/>
  <c r="B385" i="2"/>
  <c r="B384" i="2"/>
  <c r="B383" i="2"/>
  <c r="B382" i="2"/>
  <c r="B381" i="2"/>
  <c r="B380" i="2"/>
  <c r="N379" i="2"/>
  <c r="B378" i="2"/>
  <c r="B377" i="2"/>
  <c r="B376" i="2"/>
  <c r="B375" i="2"/>
  <c r="B374" i="2"/>
  <c r="B373" i="2"/>
  <c r="N372" i="2"/>
  <c r="B371" i="2"/>
  <c r="B370" i="2"/>
  <c r="B369" i="2"/>
  <c r="B368" i="2"/>
  <c r="B367" i="2"/>
  <c r="B366" i="2"/>
  <c r="N365" i="2"/>
  <c r="M365" i="2"/>
  <c r="B364" i="2"/>
  <c r="B363" i="2"/>
  <c r="B362" i="2"/>
  <c r="B361" i="2"/>
  <c r="B360" i="2"/>
  <c r="B359" i="2"/>
  <c r="N358" i="2"/>
  <c r="M358" i="2"/>
  <c r="B357" i="2"/>
  <c r="B356" i="2"/>
  <c r="B355" i="2"/>
  <c r="B354" i="2"/>
  <c r="B353" i="2"/>
  <c r="B352" i="2"/>
  <c r="N351" i="2"/>
  <c r="M351" i="2"/>
  <c r="B334" i="2"/>
  <c r="B333" i="2"/>
  <c r="B332" i="2"/>
  <c r="B331" i="2"/>
  <c r="N330" i="2"/>
  <c r="M330" i="2"/>
  <c r="B328" i="2"/>
  <c r="B327" i="2"/>
  <c r="B326" i="2"/>
  <c r="B325" i="2"/>
  <c r="B324" i="2"/>
  <c r="N323" i="2"/>
  <c r="M323" i="2"/>
  <c r="B322" i="2"/>
  <c r="B321" i="2"/>
  <c r="B320" i="2"/>
  <c r="B319" i="2"/>
  <c r="N318" i="2"/>
  <c r="M318" i="2"/>
  <c r="B317" i="2"/>
  <c r="B316" i="2"/>
  <c r="B315" i="2"/>
  <c r="B314" i="2"/>
  <c r="B313" i="2"/>
  <c r="B312" i="2"/>
  <c r="N311" i="2"/>
  <c r="M311" i="2"/>
  <c r="B358" i="2" l="1"/>
  <c r="N350" i="2"/>
  <c r="B372" i="2"/>
  <c r="B379" i="2"/>
  <c r="B351" i="2"/>
  <c r="B365" i="2"/>
  <c r="M350" i="2"/>
  <c r="B330" i="2"/>
  <c r="M310" i="2"/>
  <c r="B323" i="2"/>
  <c r="B311" i="2"/>
  <c r="N310" i="2"/>
  <c r="B318" i="2"/>
  <c r="B186" i="2"/>
  <c r="B350" i="2" l="1"/>
  <c r="B310" i="2"/>
  <c r="B302" i="2"/>
  <c r="B301" i="2"/>
  <c r="B187" i="2"/>
  <c r="B188" i="2"/>
  <c r="B185" i="2"/>
  <c r="B62" i="2" l="1"/>
  <c r="B151" i="2" l="1"/>
  <c r="B150" i="2"/>
  <c r="B149" i="2"/>
  <c r="B148" i="2"/>
  <c r="B147" i="2"/>
  <c r="B146" i="2"/>
  <c r="B145" i="2"/>
  <c r="B144" i="2"/>
  <c r="B143" i="2"/>
  <c r="B161" i="2" l="1"/>
  <c r="B160" i="2"/>
  <c r="N159" i="2"/>
  <c r="M159" i="2"/>
  <c r="B154" i="2"/>
  <c r="B159" i="2" l="1"/>
  <c r="B107" i="2" l="1"/>
  <c r="B92" i="2"/>
  <c r="B96" i="2"/>
  <c r="B95" i="2"/>
  <c r="N35" i="2"/>
  <c r="M35" i="2"/>
  <c r="B41" i="2"/>
  <c r="B40" i="2"/>
  <c r="B52" i="2"/>
  <c r="B56" i="2"/>
  <c r="B344" i="2" l="1"/>
  <c r="B345" i="2"/>
  <c r="M66" i="2" l="1"/>
  <c r="B49" i="2" l="1"/>
  <c r="B158" i="2" l="1"/>
  <c r="B157" i="2"/>
  <c r="B155" i="2"/>
  <c r="B153" i="2"/>
  <c r="N152" i="2"/>
  <c r="M152" i="2"/>
  <c r="B156" i="2"/>
  <c r="B152" i="2" l="1"/>
  <c r="B140" i="2"/>
  <c r="N138" i="2"/>
  <c r="M138" i="2"/>
  <c r="B259" i="2" l="1"/>
  <c r="B256" i="2"/>
  <c r="B253" i="2"/>
  <c r="B252" i="2" l="1"/>
  <c r="B346" i="2" l="1"/>
  <c r="M343" i="2"/>
  <c r="B342" i="2"/>
  <c r="B341" i="2"/>
  <c r="B340" i="2"/>
  <c r="M339" i="2"/>
  <c r="B275" i="2"/>
  <c r="B262" i="2"/>
  <c r="N142" i="2"/>
  <c r="N141" i="2" s="1"/>
  <c r="M142" i="2"/>
  <c r="M141" i="2" s="1"/>
  <c r="B139" i="2"/>
  <c r="B138" i="2" s="1"/>
  <c r="B137" i="2"/>
  <c r="B136" i="2"/>
  <c r="B135" i="2"/>
  <c r="B134" i="2"/>
  <c r="N124" i="2"/>
  <c r="N123" i="2" s="1"/>
  <c r="M124" i="2"/>
  <c r="M123" i="2" s="1"/>
  <c r="B120" i="2"/>
  <c r="N118" i="2"/>
  <c r="B117" i="2"/>
  <c r="B116" i="2"/>
  <c r="B115" i="2"/>
  <c r="B114" i="2"/>
  <c r="B113" i="2"/>
  <c r="B112" i="2"/>
  <c r="N111" i="2"/>
  <c r="M111" i="2"/>
  <c r="M101" i="2" s="1"/>
  <c r="B110" i="2"/>
  <c r="B109" i="2"/>
  <c r="B108" i="2"/>
  <c r="B106" i="2"/>
  <c r="B105" i="2"/>
  <c r="B104" i="2"/>
  <c r="B103" i="2"/>
  <c r="N102" i="2"/>
  <c r="B98" i="2"/>
  <c r="B97" i="2" s="1"/>
  <c r="B94" i="2"/>
  <c r="B93" i="2"/>
  <c r="B91" i="2"/>
  <c r="B68" i="2"/>
  <c r="B67" i="2"/>
  <c r="B64" i="2"/>
  <c r="B63" i="2"/>
  <c r="B61" i="2"/>
  <c r="B60" i="2"/>
  <c r="B59" i="2"/>
  <c r="B57" i="2"/>
  <c r="B55" i="2"/>
  <c r="B54" i="2"/>
  <c r="B53" i="2"/>
  <c r="B51" i="2"/>
  <c r="B50" i="2"/>
  <c r="B48" i="2"/>
  <c r="N47" i="2"/>
  <c r="M47" i="2"/>
  <c r="B45" i="2"/>
  <c r="B43" i="2"/>
  <c r="B39" i="2"/>
  <c r="B38" i="2"/>
  <c r="B37" i="2"/>
  <c r="B36" i="2"/>
  <c r="B27" i="2"/>
  <c r="B58" i="2" l="1"/>
  <c r="B294" i="2" s="1"/>
  <c r="B293" i="2" s="1"/>
  <c r="N101" i="2"/>
  <c r="B42" i="2"/>
  <c r="B90" i="2"/>
  <c r="B35" i="2"/>
  <c r="B284" i="2" s="1"/>
  <c r="B343" i="2"/>
  <c r="M89" i="2"/>
  <c r="M88" i="2" s="1"/>
  <c r="M34" i="2"/>
  <c r="N132" i="2"/>
  <c r="B133" i="2"/>
  <c r="B132" i="2" s="1"/>
  <c r="B176" i="2" s="1"/>
  <c r="B339" i="2"/>
  <c r="B111" i="2"/>
  <c r="B118" i="2"/>
  <c r="M132" i="2"/>
  <c r="M46" i="2"/>
  <c r="B124" i="2"/>
  <c r="B47" i="2"/>
  <c r="B291" i="2" s="1"/>
  <c r="N89" i="2"/>
  <c r="B102" i="2"/>
  <c r="B142" i="2"/>
  <c r="B141" i="2" s="1"/>
  <c r="N174" i="2" s="1"/>
  <c r="B173" i="2" s="1"/>
  <c r="B123" i="2"/>
  <c r="N34" i="2"/>
  <c r="N46" i="2"/>
  <c r="B66" i="2"/>
  <c r="B168" i="2" l="1"/>
  <c r="B287" i="2"/>
  <c r="B286" i="2" s="1"/>
  <c r="B297" i="2"/>
  <c r="B296" i="2" s="1"/>
  <c r="N88" i="2"/>
  <c r="B338" i="2"/>
  <c r="N131" i="2"/>
  <c r="B34" i="2"/>
  <c r="B76" i="2" s="1"/>
  <c r="B89" i="2"/>
  <c r="M33" i="2"/>
  <c r="B101" i="2"/>
  <c r="M131" i="2"/>
  <c r="B131" i="2"/>
  <c r="B165" i="2" s="1"/>
  <c r="B46" i="2"/>
  <c r="N33" i="2"/>
  <c r="B290" i="2"/>
  <c r="B283" i="2"/>
  <c r="B282" i="2" l="1"/>
  <c r="B289" i="2"/>
  <c r="B33" i="2"/>
  <c r="B88" i="2"/>
</calcChain>
</file>

<file path=xl/sharedStrings.xml><?xml version="1.0" encoding="utf-8"?>
<sst xmlns="http://schemas.openxmlformats.org/spreadsheetml/2006/main" count="435" uniqueCount="259">
  <si>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</si>
  <si>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</si>
  <si>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</si>
  <si>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</si>
  <si>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</si>
  <si>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</si>
  <si>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</si>
  <si>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</si>
  <si>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</si>
  <si>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</si>
  <si>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</si>
  <si>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</si>
  <si>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</si>
  <si>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</si>
  <si>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</si>
  <si>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</si>
  <si>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</si>
  <si>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</si>
  <si>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</si>
  <si>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</si>
  <si>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</si>
  <si>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</si>
  <si>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en Informática y Computación</t>
  </si>
  <si>
    <t>Tecnólogo en Desarrollo de Software</t>
  </si>
  <si>
    <t>Tecnólogo en Control Automático e Instrumentación</t>
  </si>
  <si>
    <t>Tecnólogo en Construcción</t>
  </si>
  <si>
    <t>Tecnólogo en Electrónica y Comunicaciones</t>
  </si>
  <si>
    <t>Tecnólogo en Electromecánica</t>
  </si>
  <si>
    <t>Tecnólogo en Máquinas-Herramienta</t>
  </si>
  <si>
    <t>Tecnólogo en Mecánica Automotriz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</si>
  <si>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</si>
  <si>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</si>
  <si>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</si>
  <si>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</si>
  <si>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</si>
  <si>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</si>
  <si>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>Tecnólogo en Calidad Total y Productividad</t>
  </si>
  <si>
    <t xml:space="preserve">Sistema Nacional de Bachillerato </t>
  </si>
  <si>
    <t>Calidad de los programas educativos</t>
  </si>
  <si>
    <t>Porcentaje</t>
  </si>
  <si>
    <t>Admisión</t>
  </si>
  <si>
    <t>Total de admitidos al Centro de Enseñanza Técnica Industrial</t>
  </si>
  <si>
    <t>Admitidos en Educación Superior</t>
  </si>
  <si>
    <t>Ingeniería en Desarrollo de Software</t>
  </si>
  <si>
    <t>Ingeniería en Diseño Electrónico y Sistemas Inteligentes</t>
  </si>
  <si>
    <t xml:space="preserve">Ingeniería Industrial </t>
  </si>
  <si>
    <t>Ingeniería  Mecatrónica</t>
  </si>
  <si>
    <t>Admitidos en Educación Media Superior</t>
  </si>
  <si>
    <t xml:space="preserve">Tecnólogo en Control Automático e Instrumentación </t>
  </si>
  <si>
    <t xml:space="preserve">Tecnólogo en Construcción 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</si>
  <si>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</si>
  <si>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</si>
  <si>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</si>
  <si>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</si>
  <si>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</si>
  <si>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</si>
  <si>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</si>
  <si>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</si>
  <si>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</si>
  <si>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</si>
  <si>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</si>
  <si>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</si>
  <si>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</si>
  <si>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</si>
  <si>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</si>
  <si>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</si>
  <si>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</si>
  <si>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</si>
  <si>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</si>
  <si>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</si>
  <si>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</si>
  <si>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</si>
  <si>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</si>
  <si>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</si>
  <si>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</si>
  <si>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</si>
  <si>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</si>
  <si>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</si>
  <si>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</si>
  <si>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</si>
  <si>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</si>
  <si>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</si>
  <si>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</si>
  <si>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</si>
  <si>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</si>
  <si>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</si>
  <si>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</si>
  <si>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</si>
  <si>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</si>
  <si>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</si>
  <si>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</si>
  <si>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</si>
  <si>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</si>
  <si>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</si>
  <si>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</si>
  <si>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</si>
  <si>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</si>
  <si>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</si>
  <si>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</si>
  <si>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</si>
  <si>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</si>
  <si>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</si>
  <si>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</si>
  <si>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</si>
  <si>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</si>
  <si>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</si>
  <si>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</si>
  <si>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</si>
  <si>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</si>
  <si>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</si>
  <si>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</si>
  <si>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</si>
  <si>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</si>
  <si>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</si>
  <si>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</si>
  <si>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Egresados en Educación Superior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</si>
  <si>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</si>
  <si>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</si>
  <si>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</si>
  <si>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</si>
  <si>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</si>
  <si>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</si>
  <si>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</si>
  <si>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</si>
  <si>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</si>
  <si>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</si>
  <si>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</si>
  <si>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</si>
  <si>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</si>
  <si>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</si>
  <si>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</si>
  <si>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</si>
  <si>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</si>
  <si>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</si>
  <si>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Número de ejemplares disponibles para consulta</t>
  </si>
  <si>
    <t xml:space="preserve">Biblioteca en Colomos </t>
  </si>
  <si>
    <t>Biblioteca en Tonalá</t>
  </si>
  <si>
    <t>Biblioteca en Río Santiago</t>
  </si>
  <si>
    <t>Tecnólogo en Químico en Fármacos</t>
  </si>
  <si>
    <t>Sanitarios y mingitorios</t>
  </si>
  <si>
    <t>Biblioteca (total de ejemplares)</t>
  </si>
  <si>
    <t>Salas de usos múltiples</t>
  </si>
  <si>
    <t>Programas educativos de Educación Superior acreditados por organismos reconocidos</t>
  </si>
  <si>
    <t>Número de ejemplares electrónicos</t>
  </si>
  <si>
    <t>Doctorado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</si>
  <si>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</si>
  <si>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</si>
  <si>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</si>
  <si>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</si>
  <si>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</si>
  <si>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</si>
  <si>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</si>
  <si>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</si>
  <si>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</si>
  <si>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</si>
  <si>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</si>
  <si>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</si>
  <si>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</si>
  <si>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Plazas docentes autorizadas CETI</t>
  </si>
  <si>
    <t>Número de alumnos que egresan en el ciclo escolar t</t>
  </si>
  <si>
    <t xml:space="preserve">Porcentaje de egreso de educación media superior </t>
  </si>
  <si>
    <t>Docentes que imparten el servicio de tutroría</t>
  </si>
  <si>
    <t>CETI Plantel Río Santiago</t>
  </si>
  <si>
    <t>Tecnólogo en Diseño y Mecánica Industrial</t>
  </si>
  <si>
    <t>Ingeniería en Tecnología de Software</t>
  </si>
  <si>
    <t>Ingeniería Civil Sustentable</t>
  </si>
  <si>
    <t>Educación Superior plantel Río Santiago</t>
  </si>
  <si>
    <t xml:space="preserve">Porcentaje de egreso de educación superior 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</si>
  <si>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</si>
  <si>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</si>
  <si>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</si>
  <si>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</si>
  <si>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</si>
  <si>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</si>
  <si>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</si>
  <si>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</si>
  <si>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</si>
  <si>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</si>
  <si>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</si>
  <si>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</si>
  <si>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</si>
  <si>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</si>
  <si>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</si>
  <si>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Becas de Educación Superior</t>
  </si>
  <si>
    <t>*Educación Media Superior: Las becas para este nivel se otrogaron a través del Programa de Becas Benito Juárez</t>
  </si>
  <si>
    <t>Planteles miembros del Padrón de Buena Calidad del Sistema Nacional de Educación Media Superior (PC-SiNEMS) de acuerdo registros de COPEEMS</t>
  </si>
  <si>
    <t>1 de 3</t>
  </si>
  <si>
    <t xml:space="preserve">*En 2019 se notificó a las instituciones sobre la disolución del Copeems, las actividades han quedado interrumpidas y se está a la espera de las deliberaciones legislativas en materia educativa, para establecer la instancia a cargo de la evaluación del tipo educativo medio superior. En 2019 los Planteles Colomos y Tonalá no contaron con documento vigente sobre su nivel de incorporación al PC-SINEMS. </t>
  </si>
  <si>
    <t>Egreso</t>
  </si>
  <si>
    <t>Tecnólogo Desarrollo de Software</t>
  </si>
  <si>
    <t>Tecnólogo en Electrotecnia</t>
  </si>
  <si>
    <t>Tecnólogo en Mecánico en Máquinas-Herramienta</t>
  </si>
  <si>
    <t>Tecnólogo Sistemas Electrónicos y Telecomunicaciones</t>
  </si>
  <si>
    <t>Ingeniería Civil</t>
  </si>
  <si>
    <t>Tecnólogo Construcción</t>
  </si>
  <si>
    <t>Tecnólogo Control Automático e Instrumentación</t>
  </si>
  <si>
    <t>Tecnólogo Diseño y Mecánica Industrial</t>
  </si>
  <si>
    <t>Tecnólogo Electromecánica</t>
  </si>
  <si>
    <t>Tecnólogo Mecánica Automotriz</t>
  </si>
  <si>
    <t>Candidato SIN</t>
  </si>
  <si>
    <t>Miembros del Sistema Nacional de Investigadores (SNI) Nivel 1</t>
  </si>
  <si>
    <r>
      <t xml:space="preserve">Total de docentes por </t>
    </r>
    <r>
      <rPr>
        <b/>
        <u/>
        <sz val="10"/>
        <color theme="1"/>
        <rFont val="Arial"/>
        <family val="2"/>
      </rPr>
      <t>categoría</t>
    </r>
    <r>
      <rPr>
        <b/>
        <sz val="10"/>
        <color theme="1"/>
        <rFont val="Arial"/>
        <family val="2"/>
      </rPr>
      <t xml:space="preserve"> en el CETI</t>
    </r>
  </si>
  <si>
    <t>Matrícula de licenciatura en programas reconocidos por su calidad atendida en el año t -1 (2019)</t>
  </si>
  <si>
    <t>*Los programas de Ingeniería Civil Sustentable e Ingeniería en Tecnología de Softwarte entraron en vigor a partir de febrero 2019, por lo que al corte no son susceptibles de iniciar un proceso de acreditación.</t>
  </si>
  <si>
    <t>Tecnología de Software</t>
  </si>
  <si>
    <t xml:space="preserve">Ingeniería Tecnología de Software </t>
  </si>
  <si>
    <t>Total de Horas Asignatura autorizadas al 30 de septiembre de 2020</t>
  </si>
  <si>
    <t>* Durante el tercer trimestre se estará integrando una base de datos con los alumnos que están participando en los
proyectos de investigación vigentes en el CETI.</t>
  </si>
  <si>
    <t>Porcentaje de egreso de tipo medio superior y superior (semestral)</t>
  </si>
  <si>
    <t>Número de alumnos que ingresan en el ciclo escolar t-7)</t>
  </si>
  <si>
    <t>2 Carreras de Educación Superior del Plantel Colomos acreditadas por CACEI, Plan 2007 (matrícula de 3ero. 8vo. Semestre que cursan en programas acreditados)</t>
  </si>
  <si>
    <t>Semestre feb-jun 2021</t>
  </si>
  <si>
    <t>MATRÍCULA TECNÓLOGO  DESAGREGADA POR CARRERA, SEMESTRE Y SEXO FEB-JUN 2021</t>
  </si>
  <si>
    <t>CARRERA TGO</t>
  </si>
  <si>
    <t>1ro</t>
  </si>
  <si>
    <t>2do</t>
  </si>
  <si>
    <t>3ro</t>
  </si>
  <si>
    <t>4to</t>
  </si>
  <si>
    <t>5to</t>
  </si>
  <si>
    <t>6to</t>
  </si>
  <si>
    <t>7mo</t>
  </si>
  <si>
    <t>8vo</t>
  </si>
  <si>
    <t>HOMBRES</t>
  </si>
  <si>
    <t>MUJERES</t>
  </si>
  <si>
    <t>Plantel</t>
  </si>
  <si>
    <t>CONSTRUCCIÓN</t>
  </si>
  <si>
    <t>CONTROL AUTOMÁTICO E INSTRUMENTACIÓN</t>
  </si>
  <si>
    <t>DESARROLLO DE SOFTWARE</t>
  </si>
  <si>
    <t>DISEÑO Y MECÁNICA INDUSTRIAL</t>
  </si>
  <si>
    <t>Matricula Total EMS</t>
  </si>
  <si>
    <t>ELECTROMECANICA</t>
  </si>
  <si>
    <t>ELECTRÓNICA Y COMUNICACIONES</t>
  </si>
  <si>
    <t>MECÁNICA AUTOMOTRIZ</t>
  </si>
  <si>
    <t>MECÁNICO EN MÁQUINAS-HERRAMIENTA</t>
  </si>
  <si>
    <t>QUÍMICO EN FARMACOS</t>
  </si>
  <si>
    <t>SISTEMAS ELECTRONICOS Y TELECOMUNICACIONES</t>
  </si>
  <si>
    <t>Informática y computación</t>
  </si>
  <si>
    <t>Calidad total y productividad</t>
  </si>
  <si>
    <t>Desarrollo Electrónico</t>
  </si>
  <si>
    <t>Quimico en alimentos</t>
  </si>
  <si>
    <t xml:space="preserve">Quimicon en fármacos </t>
  </si>
  <si>
    <t>Quimico industrial</t>
  </si>
  <si>
    <t>Desarrollo de software</t>
  </si>
  <si>
    <t>CALIDAD TOTAL Y PRODUCTIVIDAD</t>
  </si>
  <si>
    <t>Tecnólogo en Informática y computación</t>
  </si>
  <si>
    <t>Matrícula feb-jun 21</t>
  </si>
  <si>
    <t>* Los programas de Ingeneiría Industrial e Ingeniería Mecatrónica fueron actualizados en agosto-diciembre 2019, por lo que la matrícula en programas acreditados registró una disminución en 2021.</t>
  </si>
  <si>
    <t>*Los programas de Ingeniería en Desarrollo de Software e Ingeniería en Electrónica y Sistemas Inteligentes, iniciaron en 2019 su proceso de acreditación ante CACEI, mismo que al primer semestre del 2021 continuan con su proceso de acreditación.</t>
  </si>
  <si>
    <t>Porcentaje de egreso de tipo medio superior y superior (generacional)</t>
  </si>
  <si>
    <t>Número de alumnos que egresan en el ciclo escolar t (ago - dic 2020)</t>
  </si>
  <si>
    <t>Número de alumnos que ingresan en el ciclo escolar t-4 (feb - jun 2017)</t>
  </si>
  <si>
    <t>*Dictamen de Becas Institucionales de los semestres feb-jul 202.</t>
  </si>
  <si>
    <t>Total del personal docente de EMS que imparte tutoría en el semestre feb - jun 2021.</t>
  </si>
  <si>
    <t>Al 30 de abril de 2021</t>
  </si>
  <si>
    <t>Programas activos de becas al mes de abril de 2021</t>
  </si>
  <si>
    <t>Total de proyectos de investigación en desarrollo en feb . jun 2021</t>
  </si>
  <si>
    <t>Ingeniería en Desarrollo Electrónico y Sistemas Inteligentes</t>
  </si>
  <si>
    <t>Semestre ago - dic 2021</t>
  </si>
  <si>
    <t>(Fecha de actualización 22 de junio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</si>
</sst>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9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233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Fill="1"/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9" borderId="1" xfId="0" applyFill="1" applyBorder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/>
    </xf>
    <xf numFmtId="9" fontId="5" fillId="0" borderId="0" xfId="0" applyNumberFormat="1" applyFont="1" applyBorder="1" applyAlignment="1">
      <alignment vertical="center" wrapText="1"/>
    </xf>
    <xf numFmtId="9" fontId="5" fillId="0" borderId="10" xfId="0" applyNumberFormat="1" applyFont="1" applyBorder="1" applyAlignment="1">
      <alignment vertical="center" wrapText="1"/>
    </xf>
    <xf numFmtId="0" fontId="18" fillId="6" borderId="1" xfId="0" applyFont="1" applyFill="1" applyBorder="1" applyAlignment="1">
      <alignment horizontal="right" vertical="center"/>
    </xf>
    <xf numFmtId="164" fontId="8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right" vertical="center"/>
    </xf>
    <xf numFmtId="0" fontId="0" fillId="11" borderId="1" xfId="0" applyFill="1" applyBorder="1"/>
    <xf numFmtId="0" fontId="5" fillId="0" borderId="1" xfId="0" applyFont="1" applyBorder="1" applyAlignment="1">
      <alignment vertical="center" wrapText="1"/>
    </xf>
    <xf numFmtId="0" fontId="16" fillId="0" borderId="0" xfId="1" applyFill="1"/>
    <xf numFmtId="9" fontId="0" fillId="0" borderId="0" xfId="2" applyFont="1" applyFill="1"/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6" fillId="0" borderId="12" xfId="1" applyFill="1" applyBorder="1"/>
    <xf numFmtId="0" fontId="16" fillId="0" borderId="11" xfId="1" applyFill="1" applyBorder="1"/>
    <xf numFmtId="0" fontId="5" fillId="5" borderId="5" xfId="0" applyFont="1" applyFill="1" applyBorder="1" applyAlignment="1">
      <alignment horizontal="right" vertical="center" wrapText="1"/>
    </xf>
    <xf numFmtId="0" fontId="14" fillId="9" borderId="10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center" vertical="center"/>
    </xf>
    <xf numFmtId="0" fontId="25" fillId="9" borderId="0" xfId="0" applyFont="1" applyFill="1"/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12" borderId="13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/>
    </xf>
    <xf numFmtId="0" fontId="22" fillId="13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14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left" vertical="center"/>
    </xf>
    <xf numFmtId="0" fontId="18" fillId="9" borderId="1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9" fontId="5" fillId="0" borderId="1" xfId="0" applyNumberFormat="1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5" fillId="5" borderId="5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17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10" borderId="1" xfId="0" applyFont="1" applyFill="1" applyBorder="1" applyAlignment="1">
      <alignment horizontal="right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9" fontId="5" fillId="0" borderId="0" xfId="0" applyNumberFormat="1" applyFont="1" applyBorder="1" applyAlignment="1">
      <alignment horizontal="center" vertical="center" wrapText="1"/>
    </xf>
    <xf numFmtId="3" fontId="14" fillId="15" borderId="1" xfId="0" applyNumberFormat="1" applyFont="1" applyFill="1" applyBorder="1" applyAlignment="1">
      <alignment horizontal="center" vertical="center" wrapText="1"/>
    </xf>
    <xf numFmtId="0" fontId="14" fillId="15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right" wrapText="1"/>
    </xf>
    <xf numFmtId="3" fontId="18" fillId="10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" fontId="8" fillId="6" borderId="1" xfId="0" applyNumberFormat="1" applyFont="1" applyFill="1" applyBorder="1" applyAlignment="1">
      <alignment horizontal="right" vertical="center"/>
    </xf>
    <xf numFmtId="0" fontId="24" fillId="8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4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0" fillId="5" borderId="5" xfId="0" applyFill="1" applyBorder="1" applyAlignment="1">
      <alignment horizontal="left" wrapText="1"/>
    </xf>
    <xf numFmtId="0" fontId="0" fillId="5" borderId="0" xfId="0" applyFill="1" applyAlignment="1">
      <alignment horizontal="left" vertical="center" wrapText="1"/>
    </xf>
    <xf numFmtId="0" fontId="23" fillId="5" borderId="5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MatrÍcula</a:t>
            </a:r>
            <a:r>
              <a:rPr lang="es-MX" baseline="0"/>
              <a:t> de EMS por género FEB-JUN 2021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'[1]MATR GRO. TGO'!$O$2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'[1]MATR GRO. TGO'!$N$3:$N$6</c:f>
              <c:strCache>
                <c:ptCount val="4"/>
                <c:pt idx="0">
                  <c:v>Colomos</c:v>
                </c:pt>
                <c:pt idx="1">
                  <c:v>Tonalá</c:v>
                </c:pt>
                <c:pt idx="2">
                  <c:v>Río Santiago</c:v>
                </c:pt>
                <c:pt idx="3">
                  <c:v>Matricula Total EMS</c:v>
                </c:pt>
              </c:strCache>
            </c:strRef>
          </c:cat>
          <c:val>
            <c:numRef>
              <c:f>'[1]MATR GRO. TGO'!$O$3:$O$6</c:f>
              <c:numCache>
                <c:formatCode>General</c:formatCode>
                <c:ptCount val="4"/>
                <c:pt idx="0">
                  <c:v>2022</c:v>
                </c:pt>
                <c:pt idx="1">
                  <c:v>631</c:v>
                </c:pt>
                <c:pt idx="2">
                  <c:v>354</c:v>
                </c:pt>
                <c:pt idx="3">
                  <c:v>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6-4D27-9CE2-E53945F7AADD}"/>
            </c:ext>
          </c:extLst>
        </c:ser>
        <c:ser>
          <c:idx val="1"/>
          <c:order val="1"/>
          <c:tx>
            <c:strRef>
              <c:f>'[1]MATR GRO. TGO'!$P$2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'[1]MATR GRO. TGO'!$N$3:$N$6</c:f>
              <c:strCache>
                <c:ptCount val="4"/>
                <c:pt idx="0">
                  <c:v>Colomos</c:v>
                </c:pt>
                <c:pt idx="1">
                  <c:v>Tonalá</c:v>
                </c:pt>
                <c:pt idx="2">
                  <c:v>Río Santiago</c:v>
                </c:pt>
                <c:pt idx="3">
                  <c:v>Matricula Total EMS</c:v>
                </c:pt>
              </c:strCache>
            </c:strRef>
          </c:cat>
          <c:val>
            <c:numRef>
              <c:f>'[1]MATR GRO. TGO'!$P$3:$P$6</c:f>
              <c:numCache>
                <c:formatCode>General</c:formatCode>
                <c:ptCount val="4"/>
                <c:pt idx="0">
                  <c:v>728</c:v>
                </c:pt>
                <c:pt idx="1">
                  <c:v>1053</c:v>
                </c:pt>
                <c:pt idx="2">
                  <c:v>130</c:v>
                </c:pt>
                <c:pt idx="3">
                  <c:v>1911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6-4D27-9CE2-E53945F7AA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8879151"/>
        <c:axId val="441062767"/>
      </c:barChart>
      <c:catAx>
        <c:axId val="148879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1062767"/>
        <c:crosses val="autoZero"/>
        <c:auto val="1"/>
        <c:lblAlgn val="ctr"/>
        <c:lblOffset val="100"/>
        <c:noMultiLvlLbl val="0"/>
      </c:catAx>
      <c:valAx>
        <c:axId val="4410627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887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</dgm:pt>
    <dgm:pt modelId="{D20C3531-5A11-4385-8AA4-9FF57159700F}" type="pres">
      <dgm:prSet presAssocID="{78493203-1808-461F-B372-CD0B480F2F5E}" presName="connTx" presStyleLbl="parChTrans1D2" presStyleIdx="0" presStyleCnt="2"/>
      <dgm:spPr/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</dgm:pt>
    <dgm:pt modelId="{746E66BF-1D42-444D-8BFE-265B11D7D8C4}" type="pres">
      <dgm:prSet presAssocID="{4234FBDE-DE06-4888-82C8-496940CC958B}" presName="connTx" presStyleLbl="parChTrans1D3" presStyleIdx="0" presStyleCnt="5"/>
      <dgm:spPr/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</dgm:pt>
    <dgm:pt modelId="{0147B7F8-A2FD-4EBD-9F64-044CEAE513F4}" type="pres">
      <dgm:prSet presAssocID="{0C41D315-DF12-4DC8-958A-9F3F2CDAB996}" presName="connTx" presStyleLbl="parChTrans1D3" presStyleIdx="1" presStyleCnt="5"/>
      <dgm:spPr/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</dgm:pt>
    <dgm:pt modelId="{3E6F0FF6-283E-46EB-9337-B07249820258}" type="pres">
      <dgm:prSet presAssocID="{618855D9-6B27-4601-8C1D-72EB53FDF2C8}" presName="connTx" presStyleLbl="parChTrans1D3" presStyleIdx="2" presStyleCnt="5"/>
      <dgm:spPr/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</dgm:pt>
    <dgm:pt modelId="{484FFF1D-8BF0-472B-A892-C14A7CCEAA9A}" type="pres">
      <dgm:prSet presAssocID="{59DFC78A-9AA0-4EB4-80E4-6963264BBEE9}" presName="connTx" presStyleLbl="parChTrans1D2" presStyleIdx="1" presStyleCnt="2"/>
      <dgm:spPr/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</dgm:pt>
    <dgm:pt modelId="{33FE2B15-5D93-41EC-A0AE-97AEA087B91A}" type="pres">
      <dgm:prSet presAssocID="{4EF1B8B8-8A23-48E0-9757-7287336CC4BF}" presName="connTx" presStyleLbl="parChTrans1D3" presStyleIdx="3" presStyleCnt="5"/>
      <dgm:spPr/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</dgm:pt>
    <dgm:pt modelId="{21B4C1F9-F244-4568-9419-B94D6F5D63BD}" type="pres">
      <dgm:prSet presAssocID="{CC93BB6E-2BDE-4651-9EBC-5197FF1DFD49}" presName="connTx" presStyleLbl="parChTrans1D4" presStyleIdx="0" presStyleCnt="2"/>
      <dgm:spPr/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</dgm:pt>
    <dgm:pt modelId="{5804AECF-326A-4622-A797-E617F2472F54}" type="pres">
      <dgm:prSet presAssocID="{7E02A9B7-A36A-4329-A0E8-8F91736A61D3}" presName="connTx" presStyleLbl="parChTrans1D3" presStyleIdx="4" presStyleCnt="5"/>
      <dgm:spPr/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</dgm:pt>
    <dgm:pt modelId="{173F9A7E-4089-4D5E-A296-8E75C1005617}" type="pres">
      <dgm:prSet presAssocID="{5D59CBEE-5817-446C-98F6-37D4C97E0FCD}" presName="connTx" presStyleLbl="parChTrans1D4" presStyleIdx="1" presStyleCnt="2"/>
      <dgm:spPr/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1573" y="1351087"/>
          <a:ext cx="1118233" cy="781740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800" b="1" kern="1200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sp:txBody>
      <dsp:txXfrm>
        <a:off x="44469" y="1373983"/>
        <a:ext cx="1072441" cy="735948"/>
      </dsp:txXfrm>
    </dsp:sp>
    <dsp:sp modelId="{710F6D01-9BE8-4D89-B705-BE5BC88CDCDD}">
      <dsp:nvSpPr>
        <dsp:cNvPr id="0" name=""/>
        <dsp:cNvSpPr/>
      </dsp:nvSpPr>
      <dsp:spPr>
        <a:xfrm rot="17354827">
          <a:off x="892655" y="1380378"/>
          <a:ext cx="73737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73737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2908" y="1375443"/>
        <a:ext cx="36868" cy="36868"/>
      </dsp:txXfrm>
    </dsp:sp>
    <dsp:sp modelId="{76E956AC-3206-46F5-8011-83948BCB47DC}">
      <dsp:nvSpPr>
        <dsp:cNvPr id="0" name=""/>
        <dsp:cNvSpPr/>
      </dsp:nvSpPr>
      <dsp:spPr>
        <a:xfrm>
          <a:off x="1382878" y="598295"/>
          <a:ext cx="1349070" cy="895006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sp:txBody>
      <dsp:txXfrm>
        <a:off x="1580445" y="729366"/>
        <a:ext cx="953936" cy="632864"/>
      </dsp:txXfrm>
    </dsp:sp>
    <dsp:sp modelId="{B766BE4A-6342-49D2-B16A-9F135EF9EA5A}">
      <dsp:nvSpPr>
        <dsp:cNvPr id="0" name=""/>
        <dsp:cNvSpPr/>
      </dsp:nvSpPr>
      <dsp:spPr>
        <a:xfrm rot="18351421">
          <a:off x="2539978" y="656694"/>
          <a:ext cx="926865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926865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0240" y="647023"/>
        <a:ext cx="46343" cy="46343"/>
      </dsp:txXfrm>
    </dsp:sp>
    <dsp:sp modelId="{8F2F06B7-A1BD-4B00-AFCA-FEEA4A19CCE7}">
      <dsp:nvSpPr>
        <dsp:cNvPr id="0" name=""/>
        <dsp:cNvSpPr/>
      </dsp:nvSpPr>
      <dsp:spPr>
        <a:xfrm>
          <a:off x="3274874" y="15032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sp:txBody>
      <dsp:txXfrm>
        <a:off x="3438635" y="96913"/>
        <a:ext cx="790711" cy="395354"/>
      </dsp:txXfrm>
    </dsp:sp>
    <dsp:sp modelId="{DFDECBF9-68D4-48DF-BD3F-914813202723}">
      <dsp:nvSpPr>
        <dsp:cNvPr id="0" name=""/>
        <dsp:cNvSpPr/>
      </dsp:nvSpPr>
      <dsp:spPr>
        <a:xfrm rot="21440252">
          <a:off x="2731671" y="1020330"/>
          <a:ext cx="515279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15279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6428" y="1020948"/>
        <a:ext cx="25763" cy="25763"/>
      </dsp:txXfrm>
    </dsp:sp>
    <dsp:sp modelId="{F4BC4D37-1EE6-474B-8BC5-EB6722A14909}">
      <dsp:nvSpPr>
        <dsp:cNvPr id="0" name=""/>
        <dsp:cNvSpPr/>
      </dsp:nvSpPr>
      <dsp:spPr>
        <a:xfrm>
          <a:off x="3246672" y="742304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sp:txBody>
      <dsp:txXfrm>
        <a:off x="3410433" y="824185"/>
        <a:ext cx="790711" cy="395354"/>
      </dsp:txXfrm>
    </dsp:sp>
    <dsp:sp modelId="{304F52C7-05FD-4317-9A4A-3426FDEAE9EF}">
      <dsp:nvSpPr>
        <dsp:cNvPr id="0" name=""/>
        <dsp:cNvSpPr/>
      </dsp:nvSpPr>
      <dsp:spPr>
        <a:xfrm rot="3223156">
          <a:off x="2561995" y="1367880"/>
          <a:ext cx="83257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83257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7470" y="1360565"/>
        <a:ext cx="41628" cy="41628"/>
      </dsp:txXfrm>
    </dsp:sp>
    <dsp:sp modelId="{987F16FD-308C-48CD-8700-FB2BB416BFD8}">
      <dsp:nvSpPr>
        <dsp:cNvPr id="0" name=""/>
        <dsp:cNvSpPr/>
      </dsp:nvSpPr>
      <dsp:spPr>
        <a:xfrm>
          <a:off x="3224620" y="1437403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sp:txBody>
      <dsp:txXfrm>
        <a:off x="3388381" y="1519284"/>
        <a:ext cx="790711" cy="395354"/>
      </dsp:txXfrm>
    </dsp:sp>
    <dsp:sp modelId="{54B76DE3-44AD-4F6B-BFD5-30A161D48BC2}">
      <dsp:nvSpPr>
        <dsp:cNvPr id="0" name=""/>
        <dsp:cNvSpPr/>
      </dsp:nvSpPr>
      <dsp:spPr>
        <a:xfrm rot="4627862">
          <a:off x="730472" y="2241857"/>
          <a:ext cx="105325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105325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0767" y="2229025"/>
        <a:ext cx="52662" cy="52662"/>
      </dsp:txXfrm>
    </dsp:sp>
    <dsp:sp modelId="{E25A63AA-67FC-4BAA-BDB4-F064AEDE495F}">
      <dsp:nvSpPr>
        <dsp:cNvPr id="0" name=""/>
        <dsp:cNvSpPr/>
      </dsp:nvSpPr>
      <dsp:spPr>
        <a:xfrm>
          <a:off x="1374390" y="2303478"/>
          <a:ext cx="1314316" cy="930555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sp:txBody>
      <dsp:txXfrm>
        <a:off x="1566867" y="2439755"/>
        <a:ext cx="929362" cy="658001"/>
      </dsp:txXfrm>
    </dsp:sp>
    <dsp:sp modelId="{B79CE5C7-A9BE-4346-B457-63770B76105F}">
      <dsp:nvSpPr>
        <dsp:cNvPr id="0" name=""/>
        <dsp:cNvSpPr/>
      </dsp:nvSpPr>
      <dsp:spPr>
        <a:xfrm rot="20018485">
          <a:off x="2660571" y="2635105"/>
          <a:ext cx="541237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41237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7659" y="2635074"/>
        <a:ext cx="27061" cy="27061"/>
      </dsp:txXfrm>
    </dsp:sp>
    <dsp:sp modelId="{89CD318E-94C8-4B3F-8D2B-0AE6865FAA36}">
      <dsp:nvSpPr>
        <dsp:cNvPr id="0" name=""/>
        <dsp:cNvSpPr/>
      </dsp:nvSpPr>
      <dsp:spPr>
        <a:xfrm>
          <a:off x="3173673" y="2248895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sp:txBody>
      <dsp:txXfrm>
        <a:off x="3337434" y="2330776"/>
        <a:ext cx="790711" cy="395354"/>
      </dsp:txXfrm>
    </dsp:sp>
    <dsp:sp modelId="{6AB0BCF9-A4D1-45D6-B478-17D718785F98}">
      <dsp:nvSpPr>
        <dsp:cNvPr id="0" name=""/>
        <dsp:cNvSpPr/>
      </dsp:nvSpPr>
      <dsp:spPr>
        <a:xfrm>
          <a:off x="4291907" y="2514953"/>
          <a:ext cx="43031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43031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96309" y="2517695"/>
        <a:ext cx="21515" cy="21515"/>
      </dsp:txXfrm>
    </dsp:sp>
    <dsp:sp modelId="{C56F7FEA-5435-4B7E-BB2B-96A549E4925E}">
      <dsp:nvSpPr>
        <dsp:cNvPr id="0" name=""/>
        <dsp:cNvSpPr/>
      </dsp:nvSpPr>
      <dsp:spPr>
        <a:xfrm>
          <a:off x="4722226" y="2248895"/>
          <a:ext cx="1208810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sp:txBody>
      <dsp:txXfrm>
        <a:off x="4899252" y="2330776"/>
        <a:ext cx="854758" cy="395354"/>
      </dsp:txXfrm>
    </dsp:sp>
    <dsp:sp modelId="{303EDD4D-C652-47AA-924D-0998F7201717}">
      <dsp:nvSpPr>
        <dsp:cNvPr id="0" name=""/>
        <dsp:cNvSpPr/>
      </dsp:nvSpPr>
      <dsp:spPr>
        <a:xfrm rot="2077274">
          <a:off x="2636530" y="2922667"/>
          <a:ext cx="589320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89320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6457" y="2921434"/>
        <a:ext cx="29466" cy="29466"/>
      </dsp:txXfrm>
    </dsp:sp>
    <dsp:sp modelId="{692875A9-9B66-405F-B564-DE0F6EB6E1D0}">
      <dsp:nvSpPr>
        <dsp:cNvPr id="0" name=""/>
        <dsp:cNvSpPr/>
      </dsp:nvSpPr>
      <dsp:spPr>
        <a:xfrm>
          <a:off x="3173673" y="2824019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sp:txBody>
      <dsp:txXfrm>
        <a:off x="3337434" y="2905900"/>
        <a:ext cx="790711" cy="395354"/>
      </dsp:txXfrm>
    </dsp:sp>
    <dsp:sp modelId="{E8839718-AFE1-4309-B52E-4F82D60CCA6B}">
      <dsp:nvSpPr>
        <dsp:cNvPr id="0" name=""/>
        <dsp:cNvSpPr/>
      </dsp:nvSpPr>
      <dsp:spPr>
        <a:xfrm>
          <a:off x="4291907" y="3090078"/>
          <a:ext cx="386472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386472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75482" y="3093916"/>
        <a:ext cx="19323" cy="19323"/>
      </dsp:txXfrm>
    </dsp:sp>
    <dsp:sp modelId="{B75E8AD3-B7C0-4DF3-BB4A-3AD4EA5E27D7}">
      <dsp:nvSpPr>
        <dsp:cNvPr id="0" name=""/>
        <dsp:cNvSpPr/>
      </dsp:nvSpPr>
      <dsp:spPr>
        <a:xfrm>
          <a:off x="4678380" y="2824019"/>
          <a:ext cx="1277224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sp:txBody>
      <dsp:txXfrm>
        <a:off x="4865425" y="2905900"/>
        <a:ext cx="903134" cy="39535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182562</xdr:rowOff>
    </xdr:from>
    <xdr:to>
      <xdr:col>13</xdr:col>
      <xdr:colOff>517190</xdr:colOff>
      <xdr:row>23</xdr:row>
      <xdr:rowOff>23812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819150</xdr:colOff>
      <xdr:row>7</xdr:row>
      <xdr:rowOff>100012</xdr:rowOff>
    </xdr:from>
    <xdr:to>
      <xdr:col>19</xdr:col>
      <xdr:colOff>352425</xdr:colOff>
      <xdr:row>21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4C1B783-E502-4E67-B4C4-B9662571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OSVALDO/Downloads/indicadores%20trabajados%20Me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ATR GRO. TGO"/>
      <sheetName val="MATRICULA EMS"/>
      <sheetName val=" MATRICULA GRO. ES"/>
      <sheetName val="admisión"/>
    </sheetNames>
    <sheetDataSet>
      <sheetData sheetId="0"/>
      <sheetData sheetId="1">
        <row r="2">
          <cell r="O2" t="str">
            <v>HOMBRES</v>
          </cell>
          <cell r="P2" t="str">
            <v>MUJERES</v>
          </cell>
        </row>
        <row r="3">
          <cell r="N3" t="str">
            <v>Colomos</v>
          </cell>
          <cell r="O3">
            <v>2022</v>
          </cell>
          <cell r="P3">
            <v>728</v>
          </cell>
        </row>
        <row r="4">
          <cell r="N4" t="str">
            <v>Tonalá</v>
          </cell>
          <cell r="O4">
            <v>631</v>
          </cell>
          <cell r="P4">
            <v>1053</v>
          </cell>
        </row>
        <row r="5">
          <cell r="N5" t="str">
            <v>Río Santiago</v>
          </cell>
          <cell r="O5">
            <v>354</v>
          </cell>
          <cell r="P5">
            <v>130</v>
          </cell>
        </row>
        <row r="6">
          <cell r="N6" t="str">
            <v>Matricula Total EMS</v>
          </cell>
          <cell r="O6">
            <v>3007</v>
          </cell>
          <cell r="P6">
            <v>1911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6"/>
  <sheetViews>
    <sheetView tabSelected="1" zoomScale="170" zoomScaleNormal="170" zoomScaleSheetLayoutView="100" workbookViewId="0">
      <selection activeCell="L4" sqref="L4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42.5703125" bestFit="1" customWidth="1"/>
  </cols>
  <sheetData>
    <row r="1" spans="2:15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  <c r="O1" s="1"/>
    </row>
    <row r="2" spans="2:15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  <c r="O2" s="1"/>
    </row>
    <row r="3" spans="2:15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  <c r="O3" s="1"/>
    </row>
    <row r="4" spans="2:15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7" t="s">
        <v>258</v>
      </c>
      <c r="M4" s="1"/>
      <c r="N4" s="1"/>
      <c r="O4" s="1"/>
    </row>
    <row r="5" spans="2:15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  <c r="O5" s="1"/>
    </row>
    <row r="6" spans="2:15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  <c r="O6" s="1"/>
    </row>
    <row r="7" spans="2:15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  <c r="O7" s="1"/>
    </row>
    <row r="8" spans="2:15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  <c r="O8" s="1"/>
    </row>
    <row r="9" spans="2:15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  <c r="O9" s="1"/>
    </row>
    <row r="10" spans="2:15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  <c r="O10" s="1"/>
    </row>
    <row r="11" spans="2:15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  <c r="O11" s="1"/>
    </row>
    <row r="12" spans="2:15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  <c r="O12" s="1"/>
    </row>
    <row r="13" spans="2:15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  <c r="O13" s="1"/>
    </row>
    <row r="14" spans="2:15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  <c r="O14" s="1"/>
    </row>
    <row r="15" spans="2:15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  <c r="O15" s="1"/>
    </row>
    <row r="16" spans="2:15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  <c r="O16" s="1"/>
    </row>
    <row r="17" spans="2:15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  <c r="O17" s="1"/>
    </row>
    <row r="18" spans="2:15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  <c r="O18" s="1"/>
    </row>
    <row r="19" spans="2:15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  <c r="O19" s="1"/>
    </row>
    <row r="20" spans="2:15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  <c r="O20" s="1"/>
    </row>
    <row r="21" spans="2:15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  <c r="O21" s="1"/>
    </row>
    <row r="22" spans="2:15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  <c r="O22" s="1"/>
    </row>
    <row r="23" spans="2:15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  <c r="O23" s="1"/>
    </row>
    <row r="24" spans="2:15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  <c r="O24" s="1"/>
    </row>
    <row r="25" spans="2:15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  <c r="O25" s="1"/>
    </row>
    <row r="26" spans="2:15" ht="20.25" x14ac:dyDescent="0.25">
      <c r="B26" s="132" t="s">
        <v>4</v>
      </c>
      <c r="C26" s="132"/>
      <c r="D26" s="101" t="s">
        <v>5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"/>
    </row>
    <row r="27" spans="2:15" x14ac:dyDescent="0.25">
      <c r="B27" s="133">
        <f>SUM(B28:G30)</f>
        <v>3</v>
      </c>
      <c r="C27" s="133"/>
      <c r="D27" s="105" t="s">
        <v>6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20"/>
    </row>
    <row r="28" spans="2:15" x14ac:dyDescent="0.25">
      <c r="B28" s="117">
        <v>1</v>
      </c>
      <c r="C28" s="117"/>
      <c r="D28" s="117"/>
      <c r="E28" s="117"/>
      <c r="F28" s="117"/>
      <c r="G28" s="117"/>
      <c r="H28" s="118" t="s">
        <v>7</v>
      </c>
      <c r="I28" s="118"/>
      <c r="J28" s="118"/>
      <c r="K28" s="118"/>
      <c r="L28" s="118"/>
      <c r="M28" s="118"/>
      <c r="N28" s="118"/>
      <c r="O28" s="53"/>
    </row>
    <row r="29" spans="2:15" x14ac:dyDescent="0.25">
      <c r="B29" s="117">
        <v>1</v>
      </c>
      <c r="C29" s="117"/>
      <c r="D29" s="117"/>
      <c r="E29" s="117"/>
      <c r="F29" s="117"/>
      <c r="G29" s="117"/>
      <c r="H29" s="118" t="s">
        <v>8</v>
      </c>
      <c r="I29" s="118"/>
      <c r="J29" s="118"/>
      <c r="K29" s="118"/>
      <c r="L29" s="118"/>
      <c r="M29" s="118"/>
      <c r="N29" s="118"/>
      <c r="O29" s="20"/>
    </row>
    <row r="30" spans="2:15" x14ac:dyDescent="0.25">
      <c r="B30" s="117">
        <v>1</v>
      </c>
      <c r="C30" s="117"/>
      <c r="D30" s="117"/>
      <c r="E30" s="117"/>
      <c r="F30" s="117"/>
      <c r="G30" s="117"/>
      <c r="H30" s="118" t="s">
        <v>9</v>
      </c>
      <c r="I30" s="118"/>
      <c r="J30" s="118"/>
      <c r="K30" s="118"/>
      <c r="L30" s="118"/>
      <c r="M30" s="118"/>
      <c r="N30" s="118"/>
      <c r="O30" s="20"/>
    </row>
    <row r="31" spans="2:15" ht="20.25" x14ac:dyDescent="0.25">
      <c r="B31" s="101" t="s">
        <v>10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20"/>
    </row>
    <row r="32" spans="2:15" ht="14.45" customHeight="1" x14ac:dyDescent="0.25">
      <c r="B32" s="102" t="s">
        <v>211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25" t="s">
        <v>11</v>
      </c>
      <c r="N32" s="25" t="s">
        <v>12</v>
      </c>
      <c r="O32" s="20"/>
    </row>
    <row r="33" spans="2:17" x14ac:dyDescent="0.25">
      <c r="B33" s="134">
        <f>B34+B46</f>
        <v>7792</v>
      </c>
      <c r="C33" s="134"/>
      <c r="D33" s="103" t="s">
        <v>13</v>
      </c>
      <c r="E33" s="103"/>
      <c r="F33" s="103"/>
      <c r="G33" s="103"/>
      <c r="H33" s="103"/>
      <c r="I33" s="103"/>
      <c r="J33" s="103"/>
      <c r="K33" s="103"/>
      <c r="L33" s="103"/>
      <c r="M33" s="11">
        <f>M34+M46</f>
        <v>2003</v>
      </c>
      <c r="N33" s="11">
        <f>N34+N46</f>
        <v>5789</v>
      </c>
      <c r="O33" s="20"/>
    </row>
    <row r="34" spans="2:17" x14ac:dyDescent="0.25">
      <c r="B34" s="104">
        <f>B35+B42</f>
        <v>2876</v>
      </c>
      <c r="C34" s="104"/>
      <c r="D34" s="104"/>
      <c r="E34" s="105" t="s">
        <v>14</v>
      </c>
      <c r="F34" s="105"/>
      <c r="G34" s="105"/>
      <c r="H34" s="105"/>
      <c r="I34" s="105"/>
      <c r="J34" s="105"/>
      <c r="K34" s="105"/>
      <c r="L34" s="105"/>
      <c r="M34" s="14">
        <f>M35+M42</f>
        <v>515</v>
      </c>
      <c r="N34" s="14">
        <f>N35+N42</f>
        <v>2361</v>
      </c>
      <c r="O34" s="20"/>
    </row>
    <row r="35" spans="2:17" x14ac:dyDescent="0.25">
      <c r="B35" s="131">
        <f>SUM(B36:J41)</f>
        <v>2331</v>
      </c>
      <c r="C35" s="131"/>
      <c r="D35" s="131"/>
      <c r="E35" s="131"/>
      <c r="F35" s="131"/>
      <c r="G35" s="131"/>
      <c r="H35" s="120" t="s">
        <v>15</v>
      </c>
      <c r="I35" s="120"/>
      <c r="J35" s="120"/>
      <c r="K35" s="120"/>
      <c r="L35" s="120"/>
      <c r="M35" s="18">
        <f>SUM(M36:M41)</f>
        <v>384</v>
      </c>
      <c r="N35" s="18">
        <f>SUM(N36:N41)</f>
        <v>1947</v>
      </c>
      <c r="O35" s="20"/>
    </row>
    <row r="36" spans="2:17" x14ac:dyDescent="0.25">
      <c r="B36" s="117">
        <f t="shared" ref="B36:B41" si="0">M36+N36</f>
        <v>180</v>
      </c>
      <c r="C36" s="117"/>
      <c r="D36" s="117"/>
      <c r="E36" s="117"/>
      <c r="F36" s="117"/>
      <c r="G36" s="117"/>
      <c r="H36" s="117"/>
      <c r="I36" s="117"/>
      <c r="J36" s="117"/>
      <c r="K36" s="113" t="s">
        <v>193</v>
      </c>
      <c r="L36" s="113"/>
      <c r="M36" s="49">
        <v>49</v>
      </c>
      <c r="N36" s="49">
        <v>131</v>
      </c>
      <c r="O36" s="20"/>
    </row>
    <row r="37" spans="2:17" x14ac:dyDescent="0.25">
      <c r="B37" s="117">
        <f t="shared" si="0"/>
        <v>514</v>
      </c>
      <c r="C37" s="117"/>
      <c r="D37" s="117"/>
      <c r="E37" s="117"/>
      <c r="F37" s="117"/>
      <c r="G37" s="117"/>
      <c r="H37" s="117"/>
      <c r="I37" s="117"/>
      <c r="J37" s="117"/>
      <c r="K37" s="113" t="s">
        <v>17</v>
      </c>
      <c r="L37" s="113"/>
      <c r="M37" s="49">
        <v>68</v>
      </c>
      <c r="N37" s="49">
        <v>446</v>
      </c>
      <c r="O37" s="20"/>
    </row>
    <row r="38" spans="2:17" x14ac:dyDescent="0.25">
      <c r="B38" s="117">
        <f t="shared" si="0"/>
        <v>181</v>
      </c>
      <c r="C38" s="117"/>
      <c r="D38" s="117"/>
      <c r="E38" s="117"/>
      <c r="F38" s="117"/>
      <c r="G38" s="117"/>
      <c r="H38" s="117"/>
      <c r="I38" s="117"/>
      <c r="J38" s="117"/>
      <c r="K38" s="113" t="s">
        <v>44</v>
      </c>
      <c r="L38" s="113"/>
      <c r="M38" s="49">
        <v>22</v>
      </c>
      <c r="N38" s="49">
        <v>159</v>
      </c>
      <c r="O38" s="20"/>
    </row>
    <row r="39" spans="2:17" x14ac:dyDescent="0.25">
      <c r="B39" s="117">
        <f t="shared" si="0"/>
        <v>514</v>
      </c>
      <c r="C39" s="117"/>
      <c r="D39" s="117"/>
      <c r="E39" s="117"/>
      <c r="F39" s="117"/>
      <c r="G39" s="117"/>
      <c r="H39" s="117"/>
      <c r="I39" s="117"/>
      <c r="J39" s="117"/>
      <c r="K39" s="113" t="s">
        <v>18</v>
      </c>
      <c r="L39" s="113"/>
      <c r="M39" s="49">
        <v>137</v>
      </c>
      <c r="N39" s="49">
        <v>377</v>
      </c>
      <c r="O39" s="20"/>
    </row>
    <row r="40" spans="2:17" x14ac:dyDescent="0.25">
      <c r="B40" s="117">
        <f t="shared" si="0"/>
        <v>855</v>
      </c>
      <c r="C40" s="117"/>
      <c r="D40" s="117"/>
      <c r="E40" s="117"/>
      <c r="F40" s="117"/>
      <c r="G40" s="117"/>
      <c r="H40" s="117"/>
      <c r="I40" s="117"/>
      <c r="J40" s="117"/>
      <c r="K40" s="113" t="s">
        <v>19</v>
      </c>
      <c r="L40" s="113"/>
      <c r="M40" s="49">
        <v>95</v>
      </c>
      <c r="N40" s="49">
        <v>760</v>
      </c>
      <c r="O40" s="20"/>
    </row>
    <row r="41" spans="2:17" x14ac:dyDescent="0.25">
      <c r="B41" s="117">
        <f t="shared" si="0"/>
        <v>87</v>
      </c>
      <c r="C41" s="117"/>
      <c r="D41" s="117"/>
      <c r="E41" s="117"/>
      <c r="F41" s="117"/>
      <c r="G41" s="117"/>
      <c r="H41" s="117"/>
      <c r="I41" s="117"/>
      <c r="J41" s="117"/>
      <c r="K41" s="113" t="s">
        <v>164</v>
      </c>
      <c r="L41" s="113"/>
      <c r="M41" s="49">
        <v>13</v>
      </c>
      <c r="N41" s="49">
        <v>74</v>
      </c>
      <c r="O41" s="20"/>
    </row>
    <row r="42" spans="2:17" x14ac:dyDescent="0.25">
      <c r="B42" s="131">
        <f>B43+B44+B45</f>
        <v>545</v>
      </c>
      <c r="C42" s="131"/>
      <c r="D42" s="131"/>
      <c r="E42" s="131"/>
      <c r="F42" s="131"/>
      <c r="G42" s="131"/>
      <c r="H42" s="120" t="s">
        <v>20</v>
      </c>
      <c r="I42" s="120"/>
      <c r="J42" s="120"/>
      <c r="K42" s="120"/>
      <c r="L42" s="120"/>
      <c r="M42" s="18">
        <f>SUM(M43:M45)</f>
        <v>131</v>
      </c>
      <c r="N42" s="18">
        <f>SUM(N43:N45)</f>
        <v>414</v>
      </c>
      <c r="O42" s="20"/>
    </row>
    <row r="43" spans="2:17" x14ac:dyDescent="0.25">
      <c r="B43" s="119">
        <f>M43+N43</f>
        <v>249</v>
      </c>
      <c r="C43" s="119"/>
      <c r="D43" s="119"/>
      <c r="E43" s="119"/>
      <c r="F43" s="119"/>
      <c r="G43" s="119"/>
      <c r="H43" s="119"/>
      <c r="I43" s="119"/>
      <c r="J43" s="119"/>
      <c r="K43" s="113" t="s">
        <v>19</v>
      </c>
      <c r="L43" s="113"/>
      <c r="M43" s="39">
        <v>24</v>
      </c>
      <c r="N43" s="39">
        <v>225</v>
      </c>
      <c r="O43" s="20"/>
    </row>
    <row r="44" spans="2:17" x14ac:dyDescent="0.25">
      <c r="B44" s="128">
        <f>M44+N44</f>
        <v>247</v>
      </c>
      <c r="C44" s="129"/>
      <c r="D44" s="129"/>
      <c r="E44" s="129"/>
      <c r="F44" s="129"/>
      <c r="G44" s="129"/>
      <c r="H44" s="129"/>
      <c r="I44" s="129"/>
      <c r="J44" s="130"/>
      <c r="K44" s="84"/>
      <c r="L44" s="84" t="s">
        <v>45</v>
      </c>
      <c r="M44" s="39">
        <v>103</v>
      </c>
      <c r="N44" s="39">
        <v>144</v>
      </c>
      <c r="O44" s="20"/>
    </row>
    <row r="45" spans="2:17" x14ac:dyDescent="0.25">
      <c r="B45" s="128">
        <f>SUM(M45:N45)</f>
        <v>49</v>
      </c>
      <c r="C45" s="129"/>
      <c r="D45" s="129"/>
      <c r="E45" s="129"/>
      <c r="F45" s="129"/>
      <c r="G45" s="129"/>
      <c r="H45" s="129"/>
      <c r="I45" s="129"/>
      <c r="J45" s="130"/>
      <c r="K45" s="84"/>
      <c r="L45" s="84" t="s">
        <v>205</v>
      </c>
      <c r="M45" s="39">
        <v>4</v>
      </c>
      <c r="N45" s="39">
        <v>45</v>
      </c>
      <c r="O45" s="20"/>
    </row>
    <row r="46" spans="2:17" x14ac:dyDescent="0.25">
      <c r="B46" s="104">
        <f>B47+B58+B66</f>
        <v>4916</v>
      </c>
      <c r="C46" s="104"/>
      <c r="D46" s="104"/>
      <c r="E46" s="105" t="s">
        <v>21</v>
      </c>
      <c r="F46" s="105"/>
      <c r="G46" s="105"/>
      <c r="H46" s="105"/>
      <c r="I46" s="105"/>
      <c r="J46" s="105"/>
      <c r="K46" s="105"/>
      <c r="L46" s="105"/>
      <c r="M46" s="14">
        <f>M47+M58+M66</f>
        <v>1488</v>
      </c>
      <c r="N46" s="14">
        <f>N47+N58+N66</f>
        <v>3428</v>
      </c>
      <c r="O46" s="20"/>
    </row>
    <row r="47" spans="2:17" x14ac:dyDescent="0.25">
      <c r="B47" s="131">
        <f>SUM(B48:J57)</f>
        <v>2750</v>
      </c>
      <c r="C47" s="131"/>
      <c r="D47" s="131"/>
      <c r="E47" s="131"/>
      <c r="F47" s="131"/>
      <c r="G47" s="131"/>
      <c r="H47" s="120" t="s">
        <v>15</v>
      </c>
      <c r="I47" s="120"/>
      <c r="J47" s="120"/>
      <c r="K47" s="120"/>
      <c r="L47" s="120"/>
      <c r="M47" s="18">
        <f>SUM(M48:M57)</f>
        <v>728</v>
      </c>
      <c r="N47" s="18">
        <f>SUM(N48:N57)</f>
        <v>2022</v>
      </c>
      <c r="O47" s="20"/>
      <c r="P47" s="20"/>
      <c r="Q47" s="20"/>
    </row>
    <row r="48" spans="2:17" x14ac:dyDescent="0.25">
      <c r="B48" s="117">
        <f t="shared" ref="B48:B57" si="1">M48+N48</f>
        <v>333</v>
      </c>
      <c r="C48" s="117"/>
      <c r="D48" s="117"/>
      <c r="E48" s="117"/>
      <c r="F48" s="117"/>
      <c r="G48" s="117"/>
      <c r="H48" s="117"/>
      <c r="I48" s="117"/>
      <c r="J48" s="117"/>
      <c r="K48" s="113" t="s">
        <v>25</v>
      </c>
      <c r="L48" s="113"/>
      <c r="M48" s="49">
        <v>125</v>
      </c>
      <c r="N48" s="49">
        <v>208</v>
      </c>
      <c r="O48" s="20"/>
      <c r="P48" s="20"/>
      <c r="Q48" s="20"/>
    </row>
    <row r="49" spans="2:14" x14ac:dyDescent="0.25">
      <c r="B49" s="117">
        <f>M49+N49</f>
        <v>326</v>
      </c>
      <c r="C49" s="117"/>
      <c r="D49" s="117"/>
      <c r="E49" s="117"/>
      <c r="F49" s="117"/>
      <c r="G49" s="117"/>
      <c r="H49" s="117"/>
      <c r="I49" s="117"/>
      <c r="J49" s="117"/>
      <c r="K49" s="113" t="s">
        <v>24</v>
      </c>
      <c r="L49" s="113"/>
      <c r="M49" s="49">
        <v>54</v>
      </c>
      <c r="N49" s="49">
        <v>272</v>
      </c>
    </row>
    <row r="50" spans="2:14" x14ac:dyDescent="0.25">
      <c r="B50" s="117">
        <f t="shared" si="1"/>
        <v>517</v>
      </c>
      <c r="C50" s="117"/>
      <c r="D50" s="117"/>
      <c r="E50" s="117"/>
      <c r="F50" s="117"/>
      <c r="G50" s="117"/>
      <c r="H50" s="117"/>
      <c r="I50" s="117"/>
      <c r="J50" s="117"/>
      <c r="K50" s="113" t="s">
        <v>23</v>
      </c>
      <c r="L50" s="113"/>
      <c r="M50" s="49">
        <v>99</v>
      </c>
      <c r="N50" s="49">
        <v>418</v>
      </c>
    </row>
    <row r="51" spans="2:14" x14ac:dyDescent="0.25">
      <c r="B51" s="117">
        <f t="shared" si="1"/>
        <v>215</v>
      </c>
      <c r="C51" s="117"/>
      <c r="D51" s="117"/>
      <c r="E51" s="117"/>
      <c r="F51" s="117"/>
      <c r="G51" s="117"/>
      <c r="H51" s="117"/>
      <c r="I51" s="117"/>
      <c r="J51" s="117"/>
      <c r="K51" s="113" t="s">
        <v>163</v>
      </c>
      <c r="L51" s="113"/>
      <c r="M51" s="49">
        <v>42</v>
      </c>
      <c r="N51" s="49">
        <v>173</v>
      </c>
    </row>
    <row r="52" spans="2:14" x14ac:dyDescent="0.25">
      <c r="B52" s="117">
        <f t="shared" ref="B52" si="2">M52+N52</f>
        <v>282</v>
      </c>
      <c r="C52" s="117"/>
      <c r="D52" s="117"/>
      <c r="E52" s="117"/>
      <c r="F52" s="117"/>
      <c r="G52" s="117"/>
      <c r="H52" s="117"/>
      <c r="I52" s="117"/>
      <c r="J52" s="117"/>
      <c r="K52" s="113" t="s">
        <v>27</v>
      </c>
      <c r="L52" s="113"/>
      <c r="M52" s="49">
        <v>35</v>
      </c>
      <c r="N52" s="49">
        <v>247</v>
      </c>
    </row>
    <row r="53" spans="2:14" x14ac:dyDescent="0.25">
      <c r="B53" s="117">
        <f t="shared" si="1"/>
        <v>64</v>
      </c>
      <c r="C53" s="117"/>
      <c r="D53" s="117"/>
      <c r="E53" s="117"/>
      <c r="F53" s="117"/>
      <c r="G53" s="117"/>
      <c r="H53" s="117"/>
      <c r="I53" s="117"/>
      <c r="J53" s="117"/>
      <c r="K53" s="113" t="s">
        <v>26</v>
      </c>
      <c r="L53" s="113"/>
      <c r="M53" s="49">
        <v>18</v>
      </c>
      <c r="N53" s="49">
        <v>46</v>
      </c>
    </row>
    <row r="54" spans="2:14" x14ac:dyDescent="0.25">
      <c r="B54" s="117">
        <f t="shared" si="1"/>
        <v>288</v>
      </c>
      <c r="C54" s="117"/>
      <c r="D54" s="117"/>
      <c r="E54" s="117"/>
      <c r="F54" s="117"/>
      <c r="G54" s="117"/>
      <c r="H54" s="117"/>
      <c r="I54" s="117"/>
      <c r="J54" s="117"/>
      <c r="K54" s="113" t="s">
        <v>29</v>
      </c>
      <c r="L54" s="113"/>
      <c r="M54" s="49">
        <v>15</v>
      </c>
      <c r="N54" s="49">
        <v>273</v>
      </c>
    </row>
    <row r="55" spans="2:14" x14ac:dyDescent="0.25">
      <c r="B55" s="117">
        <f t="shared" si="1"/>
        <v>54</v>
      </c>
      <c r="C55" s="117"/>
      <c r="D55" s="117"/>
      <c r="E55" s="117"/>
      <c r="F55" s="117"/>
      <c r="G55" s="117"/>
      <c r="H55" s="117"/>
      <c r="I55" s="117"/>
      <c r="J55" s="117"/>
      <c r="K55" s="113" t="s">
        <v>191</v>
      </c>
      <c r="L55" s="113"/>
      <c r="M55" s="49">
        <v>8</v>
      </c>
      <c r="N55" s="49">
        <v>46</v>
      </c>
    </row>
    <row r="56" spans="2:14" x14ac:dyDescent="0.25">
      <c r="B56" s="117">
        <f t="shared" ref="B56" si="3">M56+N56</f>
        <v>470</v>
      </c>
      <c r="C56" s="117"/>
      <c r="D56" s="117"/>
      <c r="E56" s="117"/>
      <c r="F56" s="117"/>
      <c r="G56" s="117"/>
      <c r="H56" s="117"/>
      <c r="I56" s="117"/>
      <c r="J56" s="117"/>
      <c r="K56" s="113" t="s">
        <v>138</v>
      </c>
      <c r="L56" s="113"/>
      <c r="M56" s="49">
        <v>292</v>
      </c>
      <c r="N56" s="49">
        <v>178</v>
      </c>
    </row>
    <row r="57" spans="2:14" x14ac:dyDescent="0.25">
      <c r="B57" s="117">
        <f t="shared" si="1"/>
        <v>201</v>
      </c>
      <c r="C57" s="117"/>
      <c r="D57" s="117"/>
      <c r="E57" s="117"/>
      <c r="F57" s="117"/>
      <c r="G57" s="117"/>
      <c r="H57" s="117"/>
      <c r="I57" s="117"/>
      <c r="J57" s="117"/>
      <c r="K57" s="113" t="s">
        <v>192</v>
      </c>
      <c r="L57" s="113"/>
      <c r="M57" s="49">
        <v>40</v>
      </c>
      <c r="N57" s="49">
        <v>161</v>
      </c>
    </row>
    <row r="58" spans="2:14" x14ac:dyDescent="0.25">
      <c r="B58" s="131">
        <f>SUM(B59:J65)</f>
        <v>1682</v>
      </c>
      <c r="C58" s="131"/>
      <c r="D58" s="131"/>
      <c r="E58" s="131"/>
      <c r="F58" s="131"/>
      <c r="G58" s="131"/>
      <c r="H58" s="120" t="s">
        <v>20</v>
      </c>
      <c r="I58" s="120"/>
      <c r="J58" s="120"/>
      <c r="K58" s="120"/>
      <c r="L58" s="120"/>
      <c r="M58" s="18">
        <f>SUM(M59:M65)</f>
        <v>630</v>
      </c>
      <c r="N58" s="18">
        <f>SUM(N59:N65)</f>
        <v>1052</v>
      </c>
    </row>
    <row r="59" spans="2:14" x14ac:dyDescent="0.25">
      <c r="B59" s="117">
        <f t="shared" ref="B59:B64" si="4">M59+N59</f>
        <v>529</v>
      </c>
      <c r="C59" s="117"/>
      <c r="D59" s="117"/>
      <c r="E59" s="117"/>
      <c r="F59" s="117"/>
      <c r="G59" s="117"/>
      <c r="H59" s="117"/>
      <c r="I59" s="117"/>
      <c r="J59" s="117"/>
      <c r="K59" s="113" t="s">
        <v>23</v>
      </c>
      <c r="L59" s="113"/>
      <c r="M59" s="39">
        <v>69</v>
      </c>
      <c r="N59" s="39">
        <v>460</v>
      </c>
    </row>
    <row r="60" spans="2:14" x14ac:dyDescent="0.25">
      <c r="B60" s="117">
        <f t="shared" si="4"/>
        <v>206</v>
      </c>
      <c r="C60" s="117"/>
      <c r="D60" s="117"/>
      <c r="E60" s="117"/>
      <c r="F60" s="117"/>
      <c r="G60" s="117"/>
      <c r="H60" s="117"/>
      <c r="I60" s="117"/>
      <c r="J60" s="117"/>
      <c r="K60" s="113" t="s">
        <v>31</v>
      </c>
      <c r="L60" s="113"/>
      <c r="M60" s="39">
        <v>98</v>
      </c>
      <c r="N60" s="39">
        <v>108</v>
      </c>
    </row>
    <row r="61" spans="2:14" x14ac:dyDescent="0.25">
      <c r="B61" s="117">
        <f t="shared" si="4"/>
        <v>239</v>
      </c>
      <c r="C61" s="117"/>
      <c r="D61" s="117"/>
      <c r="E61" s="117"/>
      <c r="F61" s="117"/>
      <c r="G61" s="117"/>
      <c r="H61" s="117"/>
      <c r="I61" s="117"/>
      <c r="J61" s="117"/>
      <c r="K61" s="113" t="s">
        <v>32</v>
      </c>
      <c r="L61" s="113"/>
      <c r="M61" s="39">
        <v>28</v>
      </c>
      <c r="N61" s="39">
        <v>211</v>
      </c>
    </row>
    <row r="62" spans="2:14" x14ac:dyDescent="0.25">
      <c r="B62" s="117">
        <f t="shared" ref="B62" si="5">M62+N62</f>
        <v>192</v>
      </c>
      <c r="C62" s="117"/>
      <c r="D62" s="117"/>
      <c r="E62" s="117"/>
      <c r="F62" s="117"/>
      <c r="G62" s="117"/>
      <c r="H62" s="117"/>
      <c r="I62" s="117"/>
      <c r="J62" s="117"/>
      <c r="K62" s="113" t="s">
        <v>33</v>
      </c>
      <c r="L62" s="113"/>
      <c r="M62" s="39">
        <v>140</v>
      </c>
      <c r="N62" s="39">
        <v>52</v>
      </c>
    </row>
    <row r="63" spans="2:14" x14ac:dyDescent="0.25">
      <c r="B63" s="117">
        <f t="shared" si="4"/>
        <v>355</v>
      </c>
      <c r="C63" s="117"/>
      <c r="D63" s="117"/>
      <c r="E63" s="117"/>
      <c r="F63" s="117"/>
      <c r="G63" s="117"/>
      <c r="H63" s="117"/>
      <c r="I63" s="117"/>
      <c r="J63" s="117"/>
      <c r="K63" s="113" t="s">
        <v>30</v>
      </c>
      <c r="L63" s="113"/>
      <c r="M63" s="39">
        <v>225</v>
      </c>
      <c r="N63" s="39">
        <v>130</v>
      </c>
    </row>
    <row r="64" spans="2:14" x14ac:dyDescent="0.25">
      <c r="B64" s="117">
        <f t="shared" si="4"/>
        <v>161</v>
      </c>
      <c r="C64" s="117"/>
      <c r="D64" s="117"/>
      <c r="E64" s="117"/>
      <c r="F64" s="117"/>
      <c r="G64" s="117"/>
      <c r="H64" s="117"/>
      <c r="I64" s="117"/>
      <c r="J64" s="117"/>
      <c r="K64" s="113" t="s">
        <v>34</v>
      </c>
      <c r="L64" s="113"/>
      <c r="M64" s="39">
        <v>70</v>
      </c>
      <c r="N64" s="39">
        <v>91</v>
      </c>
    </row>
    <row r="65" spans="2:15" x14ac:dyDescent="0.25">
      <c r="B65" s="117">
        <f t="shared" ref="B65" si="6">M65+N65</f>
        <v>0</v>
      </c>
      <c r="C65" s="117"/>
      <c r="D65" s="117"/>
      <c r="E65" s="117"/>
      <c r="F65" s="117"/>
      <c r="G65" s="117"/>
      <c r="H65" s="117"/>
      <c r="I65" s="117"/>
      <c r="J65" s="117"/>
      <c r="K65" s="113" t="s">
        <v>244</v>
      </c>
      <c r="L65" s="113"/>
      <c r="M65" s="39"/>
      <c r="N65" s="39"/>
    </row>
    <row r="66" spans="2:15" x14ac:dyDescent="0.25">
      <c r="B66" s="131">
        <f>SUM(B67:K68)</f>
        <v>484</v>
      </c>
      <c r="C66" s="131"/>
      <c r="D66" s="131"/>
      <c r="E66" s="131"/>
      <c r="F66" s="131"/>
      <c r="G66" s="131"/>
      <c r="H66" s="120" t="s">
        <v>35</v>
      </c>
      <c r="I66" s="120"/>
      <c r="J66" s="120"/>
      <c r="K66" s="120"/>
      <c r="L66" s="120"/>
      <c r="M66" s="18">
        <f>M67+M68</f>
        <v>130</v>
      </c>
      <c r="N66" s="18">
        <f>N67+N68</f>
        <v>354</v>
      </c>
    </row>
    <row r="67" spans="2:15" x14ac:dyDescent="0.25">
      <c r="B67" s="117">
        <f>M67+N67</f>
        <v>272</v>
      </c>
      <c r="C67" s="117"/>
      <c r="D67" s="117"/>
      <c r="E67" s="117"/>
      <c r="F67" s="117"/>
      <c r="G67" s="117"/>
      <c r="H67" s="117"/>
      <c r="I67" s="117"/>
      <c r="J67" s="117"/>
      <c r="K67" s="117"/>
      <c r="L67" s="84" t="s">
        <v>23</v>
      </c>
      <c r="M67" s="39">
        <v>46</v>
      </c>
      <c r="N67" s="39">
        <v>226</v>
      </c>
    </row>
    <row r="68" spans="2:15" x14ac:dyDescent="0.25">
      <c r="B68" s="117">
        <f>M68+N68</f>
        <v>212</v>
      </c>
      <c r="C68" s="117"/>
      <c r="D68" s="117"/>
      <c r="E68" s="117"/>
      <c r="F68" s="117"/>
      <c r="G68" s="117"/>
      <c r="H68" s="117"/>
      <c r="I68" s="117"/>
      <c r="J68" s="117"/>
      <c r="K68" s="117"/>
      <c r="L68" s="84" t="s">
        <v>36</v>
      </c>
      <c r="M68" s="39">
        <v>84</v>
      </c>
      <c r="N68" s="39">
        <v>128</v>
      </c>
    </row>
    <row r="69" spans="2:15" ht="20.25" x14ac:dyDescent="0.25">
      <c r="B69" s="101" t="s">
        <v>37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</row>
    <row r="70" spans="2:15" ht="26.45" customHeight="1" x14ac:dyDescent="0.25">
      <c r="B70" s="21">
        <v>0.33</v>
      </c>
      <c r="C70" s="135" t="s">
        <v>186</v>
      </c>
      <c r="D70" s="135"/>
      <c r="E70" s="135"/>
      <c r="F70" s="135"/>
      <c r="G70" s="135"/>
      <c r="H70" s="135"/>
      <c r="I70" s="135"/>
      <c r="J70" s="136" t="s">
        <v>185</v>
      </c>
      <c r="K70" s="136"/>
      <c r="L70" s="136"/>
      <c r="M70" s="136"/>
      <c r="N70" s="136"/>
    </row>
    <row r="71" spans="2:15" ht="14.25" customHeight="1" x14ac:dyDescent="0.25">
      <c r="B71" s="117">
        <v>1</v>
      </c>
      <c r="C71" s="117"/>
      <c r="D71" s="117"/>
      <c r="E71" s="117"/>
      <c r="F71" s="117"/>
      <c r="G71" s="117"/>
      <c r="H71" s="117"/>
      <c r="I71" s="117"/>
      <c r="J71" s="118" t="s">
        <v>162</v>
      </c>
      <c r="K71" s="118"/>
      <c r="L71" s="118"/>
      <c r="M71" s="118"/>
      <c r="N71" s="118"/>
    </row>
    <row r="72" spans="2:15" ht="14.25" customHeight="1" x14ac:dyDescent="0.25">
      <c r="B72" s="95" t="s">
        <v>187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2:15" ht="39.75" customHeight="1" x14ac:dyDescent="0.2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2:15" ht="20.25" x14ac:dyDescent="0.25">
      <c r="B74" s="101" t="s">
        <v>38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</row>
    <row r="75" spans="2:15" ht="25.9" customHeight="1" x14ac:dyDescent="0.25">
      <c r="B75" s="106" t="s">
        <v>39</v>
      </c>
      <c r="C75" s="106"/>
      <c r="D75" s="107" t="s">
        <v>245</v>
      </c>
      <c r="E75" s="107"/>
      <c r="F75" s="107"/>
      <c r="G75" s="107"/>
      <c r="H75" s="107"/>
      <c r="I75" s="107"/>
      <c r="J75" s="107"/>
      <c r="K75" s="107"/>
      <c r="L75" s="108" t="s">
        <v>142</v>
      </c>
      <c r="M75" s="109"/>
      <c r="N75" s="110"/>
    </row>
    <row r="76" spans="2:15" ht="24.75" customHeight="1" x14ac:dyDescent="0.25">
      <c r="B76" s="111">
        <f>D76/B34</f>
        <v>0.47600834492350486</v>
      </c>
      <c r="C76" s="111"/>
      <c r="D76" s="112">
        <f>M77+M78</f>
        <v>1369</v>
      </c>
      <c r="E76" s="112"/>
      <c r="F76" s="112"/>
      <c r="G76" s="112"/>
      <c r="H76" s="112"/>
      <c r="I76" s="112"/>
      <c r="J76" s="112"/>
      <c r="K76" s="112"/>
      <c r="L76" s="113" t="s">
        <v>210</v>
      </c>
      <c r="M76" s="113"/>
      <c r="N76" s="113"/>
    </row>
    <row r="77" spans="2:15" ht="14.45" customHeight="1" x14ac:dyDescent="0.25">
      <c r="B77" s="137"/>
      <c r="C77" s="137"/>
      <c r="D77" s="137"/>
      <c r="E77" s="137"/>
      <c r="F77" s="137"/>
      <c r="G77" s="137"/>
      <c r="H77" s="137"/>
      <c r="I77" s="137"/>
      <c r="J77" s="137"/>
      <c r="K77" s="44"/>
      <c r="L77" s="88" t="s">
        <v>18</v>
      </c>
      <c r="M77" s="114">
        <v>514</v>
      </c>
      <c r="N77" s="114"/>
    </row>
    <row r="78" spans="2:15" ht="14.45" customHeight="1" x14ac:dyDescent="0.25">
      <c r="B78" s="137"/>
      <c r="C78" s="137"/>
      <c r="D78" s="137"/>
      <c r="E78" s="137"/>
      <c r="F78" s="137"/>
      <c r="G78" s="137"/>
      <c r="H78" s="137"/>
      <c r="I78" s="137"/>
      <c r="J78" s="137"/>
      <c r="K78" s="43"/>
      <c r="L78" s="87" t="s">
        <v>114</v>
      </c>
      <c r="M78" s="114">
        <v>855</v>
      </c>
      <c r="N78" s="114"/>
      <c r="O78" s="20"/>
    </row>
    <row r="79" spans="2:15" ht="14.4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0"/>
    </row>
    <row r="80" spans="2:15" ht="14.45" customHeight="1" x14ac:dyDescent="0.25">
      <c r="B80" s="138">
        <v>1439</v>
      </c>
      <c r="C80" s="139"/>
      <c r="D80" s="140" t="s">
        <v>202</v>
      </c>
      <c r="E80" s="141"/>
      <c r="F80" s="141"/>
      <c r="G80" s="141"/>
      <c r="H80" s="141"/>
      <c r="I80" s="141"/>
      <c r="J80" s="141"/>
      <c r="K80" s="141"/>
      <c r="L80" s="141"/>
      <c r="M80" s="141"/>
      <c r="N80" s="142"/>
      <c r="O80" s="20"/>
    </row>
    <row r="81" spans="2:15" ht="31.5" customHeight="1" x14ac:dyDescent="0.25">
      <c r="B81" s="229" t="s">
        <v>203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0"/>
    </row>
    <row r="82" spans="2:15" ht="36.75" customHeight="1" x14ac:dyDescent="0.25">
      <c r="B82" s="230" t="s">
        <v>246</v>
      </c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0"/>
    </row>
    <row r="83" spans="2:15" ht="6.75" customHeight="1" x14ac:dyDescent="0.25">
      <c r="B83" s="232" t="s">
        <v>247</v>
      </c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0"/>
    </row>
    <row r="84" spans="2:15" ht="39.75" customHeight="1" x14ac:dyDescent="0.25"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0"/>
    </row>
    <row r="85" spans="2:15" ht="14.45" customHeight="1" x14ac:dyDescent="0.2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20"/>
    </row>
    <row r="86" spans="2:15" ht="20.25" x14ac:dyDescent="0.25">
      <c r="B86" s="101" t="s">
        <v>40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20"/>
    </row>
    <row r="87" spans="2:15" ht="14.45" customHeight="1" x14ac:dyDescent="0.25">
      <c r="B87" s="102" t="s">
        <v>211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25" t="s">
        <v>11</v>
      </c>
      <c r="N87" s="25" t="s">
        <v>12</v>
      </c>
      <c r="O87" s="20"/>
    </row>
    <row r="88" spans="2:15" x14ac:dyDescent="0.25">
      <c r="B88" s="28">
        <f>B89+B101</f>
        <v>982</v>
      </c>
      <c r="C88" s="103" t="s">
        <v>41</v>
      </c>
      <c r="D88" s="103"/>
      <c r="E88" s="103"/>
      <c r="F88" s="103"/>
      <c r="G88" s="103"/>
      <c r="H88" s="103"/>
      <c r="I88" s="103"/>
      <c r="J88" s="103"/>
      <c r="K88" s="103"/>
      <c r="L88" s="103"/>
      <c r="M88" s="40">
        <f>M89+M101</f>
        <v>208</v>
      </c>
      <c r="N88" s="40">
        <f>N89+N101</f>
        <v>774</v>
      </c>
    </row>
    <row r="89" spans="2:15" x14ac:dyDescent="0.25">
      <c r="B89" s="104">
        <f>B90+B97</f>
        <v>449</v>
      </c>
      <c r="C89" s="104"/>
      <c r="D89" s="104"/>
      <c r="E89" s="105" t="s">
        <v>42</v>
      </c>
      <c r="F89" s="105"/>
      <c r="G89" s="105"/>
      <c r="H89" s="105"/>
      <c r="I89" s="105"/>
      <c r="J89" s="105"/>
      <c r="K89" s="105"/>
      <c r="L89" s="105"/>
      <c r="M89" s="17">
        <f>M90+M97</f>
        <v>74</v>
      </c>
      <c r="N89" s="17">
        <f>N90+N97</f>
        <v>375</v>
      </c>
    </row>
    <row r="90" spans="2:15" x14ac:dyDescent="0.25">
      <c r="B90" s="131">
        <f>SUM(B91:J96)</f>
        <v>368</v>
      </c>
      <c r="C90" s="131"/>
      <c r="D90" s="131"/>
      <c r="E90" s="131"/>
      <c r="F90" s="131"/>
      <c r="G90" s="131"/>
      <c r="H90" s="120" t="s">
        <v>15</v>
      </c>
      <c r="I90" s="120"/>
      <c r="J90" s="120"/>
      <c r="K90" s="120"/>
      <c r="L90" s="120"/>
      <c r="M90" s="41">
        <f>SUM(M91:M96)</f>
        <v>57</v>
      </c>
      <c r="N90" s="41">
        <f>SUM(N91:N96)</f>
        <v>311</v>
      </c>
    </row>
    <row r="91" spans="2:15" x14ac:dyDescent="0.25">
      <c r="B91" s="117">
        <f t="shared" ref="B91:B96" si="7">M91+N91</f>
        <v>28</v>
      </c>
      <c r="C91" s="117"/>
      <c r="D91" s="117"/>
      <c r="E91" s="117"/>
      <c r="F91" s="117"/>
      <c r="G91" s="117"/>
      <c r="H91" s="117"/>
      <c r="I91" s="117"/>
      <c r="J91" s="117"/>
      <c r="K91" s="117"/>
      <c r="L91" s="84" t="s">
        <v>165</v>
      </c>
      <c r="M91" s="45">
        <v>9</v>
      </c>
      <c r="N91" s="45">
        <v>19</v>
      </c>
    </row>
    <row r="92" spans="2:15" x14ac:dyDescent="0.25">
      <c r="B92" s="117">
        <f t="shared" si="7"/>
        <v>91</v>
      </c>
      <c r="C92" s="117"/>
      <c r="D92" s="117"/>
      <c r="E92" s="117"/>
      <c r="F92" s="117"/>
      <c r="G92" s="117"/>
      <c r="H92" s="117"/>
      <c r="I92" s="117"/>
      <c r="J92" s="117"/>
      <c r="K92" s="117"/>
      <c r="L92" s="84" t="s">
        <v>43</v>
      </c>
      <c r="M92" s="45">
        <v>8</v>
      </c>
      <c r="N92" s="45">
        <v>83</v>
      </c>
    </row>
    <row r="93" spans="2:15" x14ac:dyDescent="0.25">
      <c r="B93" s="117">
        <f t="shared" si="7"/>
        <v>16</v>
      </c>
      <c r="C93" s="117"/>
      <c r="D93" s="117"/>
      <c r="E93" s="117"/>
      <c r="F93" s="117"/>
      <c r="G93" s="117"/>
      <c r="H93" s="117"/>
      <c r="I93" s="117"/>
      <c r="J93" s="117"/>
      <c r="K93" s="117"/>
      <c r="L93" s="84" t="s">
        <v>16</v>
      </c>
      <c r="M93" s="45">
        <v>1</v>
      </c>
      <c r="N93" s="45">
        <v>15</v>
      </c>
    </row>
    <row r="94" spans="2:15" ht="17.25" customHeight="1" x14ac:dyDescent="0.25">
      <c r="B94" s="117">
        <f t="shared" si="7"/>
        <v>75</v>
      </c>
      <c r="C94" s="117"/>
      <c r="D94" s="117"/>
      <c r="E94" s="117"/>
      <c r="F94" s="117"/>
      <c r="G94" s="117"/>
      <c r="H94" s="117"/>
      <c r="I94" s="117"/>
      <c r="J94" s="117"/>
      <c r="K94" s="117"/>
      <c r="L94" s="84" t="s">
        <v>18</v>
      </c>
      <c r="M94" s="45">
        <v>20</v>
      </c>
      <c r="N94" s="45">
        <v>55</v>
      </c>
    </row>
    <row r="95" spans="2:15" x14ac:dyDescent="0.25">
      <c r="B95" s="117">
        <f t="shared" si="7"/>
        <v>145</v>
      </c>
      <c r="C95" s="117"/>
      <c r="D95" s="117"/>
      <c r="E95" s="117"/>
      <c r="F95" s="117"/>
      <c r="G95" s="117"/>
      <c r="H95" s="117"/>
      <c r="I95" s="117"/>
      <c r="J95" s="117"/>
      <c r="K95" s="117"/>
      <c r="L95" s="84" t="s">
        <v>19</v>
      </c>
      <c r="M95" s="45">
        <v>17</v>
      </c>
      <c r="N95" s="45">
        <v>128</v>
      </c>
    </row>
    <row r="96" spans="2:15" x14ac:dyDescent="0.25">
      <c r="B96" s="117">
        <f t="shared" si="7"/>
        <v>13</v>
      </c>
      <c r="C96" s="117"/>
      <c r="D96" s="117"/>
      <c r="E96" s="117"/>
      <c r="F96" s="117"/>
      <c r="G96" s="117"/>
      <c r="H96" s="117"/>
      <c r="I96" s="117"/>
      <c r="J96" s="117"/>
      <c r="K96" s="117"/>
      <c r="L96" s="84" t="s">
        <v>164</v>
      </c>
      <c r="M96" s="45">
        <v>2</v>
      </c>
      <c r="N96" s="45">
        <v>11</v>
      </c>
    </row>
    <row r="97" spans="2:14" x14ac:dyDescent="0.25">
      <c r="B97" s="131">
        <f>B98+B100+B99</f>
        <v>81</v>
      </c>
      <c r="C97" s="131"/>
      <c r="D97" s="131"/>
      <c r="E97" s="131"/>
      <c r="F97" s="131"/>
      <c r="G97" s="131"/>
      <c r="H97" s="120" t="s">
        <v>20</v>
      </c>
      <c r="I97" s="120"/>
      <c r="J97" s="120"/>
      <c r="K97" s="120"/>
      <c r="L97" s="120"/>
      <c r="M97" s="41">
        <f>SUM(M98:M100)</f>
        <v>17</v>
      </c>
      <c r="N97" s="41">
        <f>SUM(N98:N100)</f>
        <v>64</v>
      </c>
    </row>
    <row r="98" spans="2:14" x14ac:dyDescent="0.25">
      <c r="B98" s="118">
        <f>M98+N98</f>
        <v>32</v>
      </c>
      <c r="C98" s="118"/>
      <c r="D98" s="118"/>
      <c r="E98" s="118"/>
      <c r="F98" s="118"/>
      <c r="G98" s="118"/>
      <c r="H98" s="118"/>
      <c r="I98" s="118"/>
      <c r="J98" s="118"/>
      <c r="K98" s="118"/>
      <c r="L98" s="84" t="s">
        <v>46</v>
      </c>
      <c r="M98" s="45">
        <v>4</v>
      </c>
      <c r="N98" s="45">
        <v>28</v>
      </c>
    </row>
    <row r="99" spans="2:14" x14ac:dyDescent="0.25">
      <c r="B99" s="143">
        <f>M99+N99</f>
        <v>24</v>
      </c>
      <c r="C99" s="144"/>
      <c r="D99" s="144"/>
      <c r="E99" s="144"/>
      <c r="F99" s="144"/>
      <c r="G99" s="144"/>
      <c r="H99" s="144"/>
      <c r="I99" s="144"/>
      <c r="J99" s="145"/>
      <c r="K99" s="51"/>
      <c r="L99" s="84" t="s">
        <v>123</v>
      </c>
      <c r="M99" s="45">
        <v>10</v>
      </c>
      <c r="N99" s="45">
        <v>14</v>
      </c>
    </row>
    <row r="100" spans="2:14" x14ac:dyDescent="0.25">
      <c r="B100" s="118">
        <f>M100+N100</f>
        <v>25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84" t="s">
        <v>204</v>
      </c>
      <c r="M100" s="45">
        <v>3</v>
      </c>
      <c r="N100" s="45">
        <v>22</v>
      </c>
    </row>
    <row r="101" spans="2:14" x14ac:dyDescent="0.25">
      <c r="B101" s="104">
        <f>B102+B111+B118</f>
        <v>533</v>
      </c>
      <c r="C101" s="104"/>
      <c r="D101" s="104"/>
      <c r="E101" s="105" t="s">
        <v>47</v>
      </c>
      <c r="F101" s="105"/>
      <c r="G101" s="105"/>
      <c r="H101" s="105"/>
      <c r="I101" s="105"/>
      <c r="J101" s="105"/>
      <c r="K101" s="105"/>
      <c r="L101" s="105"/>
      <c r="M101" s="17">
        <f>M102+M111+M118</f>
        <v>134</v>
      </c>
      <c r="N101" s="17">
        <f>N102+N111+N118</f>
        <v>399</v>
      </c>
    </row>
    <row r="102" spans="2:14" x14ac:dyDescent="0.25">
      <c r="B102" s="131">
        <f>SUM(B103:K110)</f>
        <v>363</v>
      </c>
      <c r="C102" s="131"/>
      <c r="D102" s="131"/>
      <c r="E102" s="131"/>
      <c r="F102" s="131"/>
      <c r="G102" s="131"/>
      <c r="H102" s="120" t="s">
        <v>15</v>
      </c>
      <c r="I102" s="120"/>
      <c r="J102" s="120"/>
      <c r="K102" s="120"/>
      <c r="L102" s="120"/>
      <c r="M102" s="41">
        <f>SUM(M103:M110)</f>
        <v>81</v>
      </c>
      <c r="N102" s="41">
        <f>SUM(N103:N110)</f>
        <v>282</v>
      </c>
    </row>
    <row r="103" spans="2:14" x14ac:dyDescent="0.25">
      <c r="B103" s="117">
        <f t="shared" ref="B103:B110" si="8">M103+N103</f>
        <v>46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84" t="s">
        <v>194</v>
      </c>
      <c r="M103" s="42">
        <v>18</v>
      </c>
      <c r="N103" s="42">
        <v>28</v>
      </c>
    </row>
    <row r="104" spans="2:14" x14ac:dyDescent="0.25">
      <c r="B104" s="117">
        <f t="shared" si="8"/>
        <v>45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84" t="s">
        <v>195</v>
      </c>
      <c r="M104" s="42">
        <v>8</v>
      </c>
      <c r="N104" s="42">
        <v>37</v>
      </c>
    </row>
    <row r="105" spans="2:14" x14ac:dyDescent="0.25">
      <c r="B105" s="117">
        <f t="shared" si="8"/>
        <v>93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84" t="s">
        <v>189</v>
      </c>
      <c r="M105" s="42">
        <v>15</v>
      </c>
      <c r="N105" s="42">
        <v>78</v>
      </c>
    </row>
    <row r="106" spans="2:14" x14ac:dyDescent="0.25">
      <c r="B106" s="117">
        <f t="shared" si="8"/>
        <v>15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84" t="s">
        <v>196</v>
      </c>
      <c r="M106" s="42">
        <v>4</v>
      </c>
      <c r="N106" s="42">
        <v>11</v>
      </c>
    </row>
    <row r="107" spans="2:14" x14ac:dyDescent="0.25">
      <c r="B107" s="117">
        <f t="shared" ref="B107" si="9">M107+N107</f>
        <v>34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84" t="s">
        <v>197</v>
      </c>
      <c r="M107" s="42">
        <v>1</v>
      </c>
      <c r="N107" s="42">
        <v>33</v>
      </c>
    </row>
    <row r="108" spans="2:14" x14ac:dyDescent="0.25">
      <c r="B108" s="117">
        <f t="shared" si="8"/>
        <v>45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84" t="s">
        <v>198</v>
      </c>
      <c r="M108" s="42">
        <v>0</v>
      </c>
      <c r="N108" s="42">
        <v>45</v>
      </c>
    </row>
    <row r="109" spans="2:14" x14ac:dyDescent="0.25">
      <c r="B109" s="117">
        <f t="shared" si="8"/>
        <v>53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84" t="s">
        <v>30</v>
      </c>
      <c r="M109" s="42">
        <v>34</v>
      </c>
      <c r="N109" s="42">
        <v>19</v>
      </c>
    </row>
    <row r="110" spans="2:14" x14ac:dyDescent="0.25">
      <c r="B110" s="117">
        <f t="shared" si="8"/>
        <v>32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84" t="s">
        <v>192</v>
      </c>
      <c r="M110" s="42">
        <v>1</v>
      </c>
      <c r="N110" s="42">
        <v>31</v>
      </c>
    </row>
    <row r="111" spans="2:14" x14ac:dyDescent="0.25">
      <c r="B111" s="131">
        <f>SUM(B112:K117)</f>
        <v>149</v>
      </c>
      <c r="C111" s="131"/>
      <c r="D111" s="131"/>
      <c r="E111" s="131"/>
      <c r="F111" s="131"/>
      <c r="G111" s="131"/>
      <c r="H111" s="120" t="s">
        <v>50</v>
      </c>
      <c r="I111" s="120"/>
      <c r="J111" s="120"/>
      <c r="K111" s="120"/>
      <c r="L111" s="120"/>
      <c r="M111" s="41">
        <f>SUM(M112:M117)</f>
        <v>45</v>
      </c>
      <c r="N111" s="41">
        <f>SUM(N112:N117)</f>
        <v>104</v>
      </c>
    </row>
    <row r="112" spans="2:14" x14ac:dyDescent="0.25">
      <c r="B112" s="117">
        <f t="shared" ref="B112:B117" si="10">M112+N112</f>
        <v>47</v>
      </c>
      <c r="C112" s="117"/>
      <c r="D112" s="117"/>
      <c r="E112" s="117"/>
      <c r="F112" s="117"/>
      <c r="G112" s="117"/>
      <c r="H112" s="117"/>
      <c r="I112" s="117"/>
      <c r="J112" s="117"/>
      <c r="K112" s="117"/>
      <c r="L112" s="84" t="s">
        <v>23</v>
      </c>
      <c r="M112" s="45">
        <v>7</v>
      </c>
      <c r="N112" s="45">
        <v>40</v>
      </c>
    </row>
    <row r="113" spans="2:17" x14ac:dyDescent="0.25">
      <c r="B113" s="117">
        <f t="shared" si="10"/>
        <v>15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84" t="s">
        <v>31</v>
      </c>
      <c r="M113" s="45">
        <v>3</v>
      </c>
      <c r="N113" s="45">
        <v>12</v>
      </c>
    </row>
    <row r="114" spans="2:17" x14ac:dyDescent="0.25">
      <c r="B114" s="117">
        <f t="shared" si="10"/>
        <v>25</v>
      </c>
      <c r="C114" s="117"/>
      <c r="D114" s="117"/>
      <c r="E114" s="117"/>
      <c r="F114" s="117"/>
      <c r="G114" s="117"/>
      <c r="H114" s="117"/>
      <c r="I114" s="117"/>
      <c r="J114" s="117"/>
      <c r="K114" s="117"/>
      <c r="L114" s="84" t="s">
        <v>32</v>
      </c>
      <c r="M114" s="45">
        <v>2</v>
      </c>
      <c r="N114" s="45">
        <v>23</v>
      </c>
    </row>
    <row r="115" spans="2:17" x14ac:dyDescent="0.25">
      <c r="B115" s="117">
        <f t="shared" si="10"/>
        <v>33</v>
      </c>
      <c r="C115" s="117"/>
      <c r="D115" s="117"/>
      <c r="E115" s="117"/>
      <c r="F115" s="117"/>
      <c r="G115" s="117"/>
      <c r="H115" s="117"/>
      <c r="I115" s="117"/>
      <c r="J115" s="117"/>
      <c r="K115" s="117"/>
      <c r="L115" s="84" t="s">
        <v>30</v>
      </c>
      <c r="M115" s="45">
        <v>19</v>
      </c>
      <c r="N115" s="45">
        <v>14</v>
      </c>
    </row>
    <row r="116" spans="2:17" x14ac:dyDescent="0.25">
      <c r="B116" s="117">
        <f t="shared" si="10"/>
        <v>14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84" t="s">
        <v>33</v>
      </c>
      <c r="M116" s="45">
        <v>9</v>
      </c>
      <c r="N116" s="45">
        <v>5</v>
      </c>
    </row>
    <row r="117" spans="2:17" x14ac:dyDescent="0.25">
      <c r="B117" s="117">
        <f t="shared" si="10"/>
        <v>15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84" t="s">
        <v>34</v>
      </c>
      <c r="M117" s="45">
        <v>5</v>
      </c>
      <c r="N117" s="45">
        <v>10</v>
      </c>
    </row>
    <row r="118" spans="2:17" x14ac:dyDescent="0.25">
      <c r="B118" s="131">
        <f>B119+B120</f>
        <v>21</v>
      </c>
      <c r="C118" s="131"/>
      <c r="D118" s="131"/>
      <c r="E118" s="131"/>
      <c r="F118" s="131"/>
      <c r="G118" s="131"/>
      <c r="H118" s="120" t="s">
        <v>35</v>
      </c>
      <c r="I118" s="120"/>
      <c r="J118" s="120"/>
      <c r="K118" s="120"/>
      <c r="L118" s="120"/>
      <c r="M118" s="41">
        <f>M119+M120</f>
        <v>8</v>
      </c>
      <c r="N118" s="41">
        <f>N119+N120</f>
        <v>13</v>
      </c>
    </row>
    <row r="119" spans="2:17" x14ac:dyDescent="0.25">
      <c r="B119" s="117">
        <f>M119+N119</f>
        <v>10</v>
      </c>
      <c r="C119" s="117"/>
      <c r="D119" s="117"/>
      <c r="E119" s="117"/>
      <c r="F119" s="117"/>
      <c r="G119" s="117"/>
      <c r="H119" s="117"/>
      <c r="I119" s="117"/>
      <c r="J119" s="117"/>
      <c r="K119" s="117"/>
      <c r="L119" s="84" t="s">
        <v>36</v>
      </c>
      <c r="M119" s="17">
        <v>5</v>
      </c>
      <c r="N119" s="45">
        <v>5</v>
      </c>
    </row>
    <row r="120" spans="2:17" x14ac:dyDescent="0.25">
      <c r="B120" s="117">
        <f>M120+N120</f>
        <v>11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84" t="s">
        <v>23</v>
      </c>
      <c r="M120" s="17">
        <v>3</v>
      </c>
      <c r="N120" s="45">
        <v>8</v>
      </c>
    </row>
    <row r="121" spans="2:17" ht="20.25" x14ac:dyDescent="0.25">
      <c r="B121" s="101" t="s">
        <v>131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</row>
    <row r="122" spans="2:17" x14ac:dyDescent="0.25">
      <c r="B122" s="102" t="s">
        <v>211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25" t="s">
        <v>11</v>
      </c>
      <c r="N122" s="25" t="s">
        <v>12</v>
      </c>
    </row>
    <row r="123" spans="2:17" x14ac:dyDescent="0.25">
      <c r="B123" s="28">
        <f>M123+N123</f>
        <v>63</v>
      </c>
      <c r="C123" s="103" t="s">
        <v>132</v>
      </c>
      <c r="D123" s="103"/>
      <c r="E123" s="103"/>
      <c r="F123" s="103"/>
      <c r="G123" s="103"/>
      <c r="H123" s="103"/>
      <c r="I123" s="103"/>
      <c r="J123" s="103"/>
      <c r="K123" s="103"/>
      <c r="L123" s="103"/>
      <c r="M123" s="11">
        <f>M124</f>
        <v>55</v>
      </c>
      <c r="N123" s="11">
        <f>N124</f>
        <v>8</v>
      </c>
    </row>
    <row r="124" spans="2:17" x14ac:dyDescent="0.25">
      <c r="B124" s="104">
        <f>B125+B126</f>
        <v>63</v>
      </c>
      <c r="C124" s="104"/>
      <c r="D124" s="104"/>
      <c r="E124" s="105" t="s">
        <v>133</v>
      </c>
      <c r="F124" s="105"/>
      <c r="G124" s="105"/>
      <c r="H124" s="105"/>
      <c r="I124" s="105"/>
      <c r="J124" s="105"/>
      <c r="K124" s="105"/>
      <c r="L124" s="105"/>
      <c r="M124" s="14">
        <f>M125+M126</f>
        <v>55</v>
      </c>
      <c r="N124" s="14">
        <f>N125+N126</f>
        <v>8</v>
      </c>
      <c r="O124" s="20"/>
      <c r="P124" s="20"/>
      <c r="Q124" s="20"/>
    </row>
    <row r="125" spans="2:17" x14ac:dyDescent="0.25">
      <c r="B125" s="222">
        <f>SUM(M125:N125)</f>
        <v>39</v>
      </c>
      <c r="C125" s="223"/>
      <c r="D125" s="223"/>
      <c r="E125" s="223"/>
      <c r="F125" s="223"/>
      <c r="G125" s="223"/>
      <c r="H125" s="223"/>
      <c r="I125" s="223"/>
      <c r="J125" s="223"/>
      <c r="K125" s="224"/>
      <c r="L125" s="94" t="s">
        <v>43</v>
      </c>
      <c r="M125" s="55">
        <v>33</v>
      </c>
      <c r="N125" s="55">
        <v>6</v>
      </c>
      <c r="O125" s="20"/>
      <c r="P125" s="20"/>
      <c r="Q125" s="20"/>
    </row>
    <row r="126" spans="2:17" x14ac:dyDescent="0.25">
      <c r="B126" s="222">
        <f>SUM(M126:N126)</f>
        <v>24</v>
      </c>
      <c r="C126" s="223"/>
      <c r="D126" s="223"/>
      <c r="E126" s="223"/>
      <c r="F126" s="223"/>
      <c r="G126" s="223"/>
      <c r="H126" s="223"/>
      <c r="I126" s="223"/>
      <c r="J126" s="223"/>
      <c r="K126" s="224"/>
      <c r="L126" s="27" t="s">
        <v>256</v>
      </c>
      <c r="M126" s="55">
        <v>22</v>
      </c>
      <c r="N126" s="55">
        <v>2</v>
      </c>
      <c r="O126" s="20"/>
      <c r="P126" s="20"/>
      <c r="Q126" s="20"/>
    </row>
    <row r="127" spans="2:17" x14ac:dyDescent="0.25"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0"/>
      <c r="P127" s="20"/>
      <c r="Q127" s="20"/>
    </row>
    <row r="128" spans="2:17" x14ac:dyDescent="0.25"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0"/>
    </row>
    <row r="129" spans="2:15" ht="20.25" x14ac:dyDescent="0.25">
      <c r="B129" s="101" t="s">
        <v>188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20"/>
    </row>
    <row r="130" spans="2:15" x14ac:dyDescent="0.25">
      <c r="B130" s="102" t="s">
        <v>257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25" t="s">
        <v>11</v>
      </c>
      <c r="N130" s="25" t="s">
        <v>12</v>
      </c>
      <c r="O130" s="20"/>
    </row>
    <row r="131" spans="2:15" x14ac:dyDescent="0.25">
      <c r="B131" s="28">
        <f>B132+B141</f>
        <v>685</v>
      </c>
      <c r="C131" s="103" t="s">
        <v>124</v>
      </c>
      <c r="D131" s="103"/>
      <c r="E131" s="103"/>
      <c r="F131" s="103"/>
      <c r="G131" s="103"/>
      <c r="H131" s="103"/>
      <c r="I131" s="103"/>
      <c r="J131" s="103"/>
      <c r="K131" s="103"/>
      <c r="L131" s="103"/>
      <c r="M131" s="11">
        <f>M132+M141</f>
        <v>181</v>
      </c>
      <c r="N131" s="11">
        <f>N132+N141</f>
        <v>504</v>
      </c>
      <c r="O131" s="20"/>
    </row>
    <row r="132" spans="2:15" x14ac:dyDescent="0.25">
      <c r="B132" s="104">
        <f>B133+B138</f>
        <v>264</v>
      </c>
      <c r="C132" s="104"/>
      <c r="D132" s="104"/>
      <c r="E132" s="105" t="s">
        <v>115</v>
      </c>
      <c r="F132" s="105"/>
      <c r="G132" s="105"/>
      <c r="H132" s="105"/>
      <c r="I132" s="105"/>
      <c r="J132" s="105"/>
      <c r="K132" s="105"/>
      <c r="L132" s="105"/>
      <c r="M132" s="14">
        <f>M133+M138</f>
        <v>65</v>
      </c>
      <c r="N132" s="14">
        <f>N133+N138</f>
        <v>199</v>
      </c>
      <c r="O132" s="20"/>
    </row>
    <row r="133" spans="2:15" x14ac:dyDescent="0.25">
      <c r="B133" s="131">
        <f>SUM(B134:J137)</f>
        <v>205</v>
      </c>
      <c r="C133" s="131"/>
      <c r="D133" s="131"/>
      <c r="E133" s="131"/>
      <c r="F133" s="131"/>
      <c r="G133" s="131"/>
      <c r="H133" s="120" t="s">
        <v>15</v>
      </c>
      <c r="I133" s="120"/>
      <c r="J133" s="120"/>
      <c r="K133" s="120"/>
      <c r="L133" s="120"/>
      <c r="M133" s="18">
        <f>SUM(M134:M137)</f>
        <v>52</v>
      </c>
      <c r="N133" s="18">
        <f>SUM(N134:N137)</f>
        <v>153</v>
      </c>
      <c r="O133" s="20"/>
    </row>
    <row r="134" spans="2:15" x14ac:dyDescent="0.25">
      <c r="B134" s="146">
        <f>M134+N134</f>
        <v>44</v>
      </c>
      <c r="C134" s="146"/>
      <c r="D134" s="146"/>
      <c r="E134" s="146"/>
      <c r="F134" s="146"/>
      <c r="G134" s="146"/>
      <c r="H134" s="146"/>
      <c r="I134" s="146"/>
      <c r="J134" s="146"/>
      <c r="K134" s="146"/>
      <c r="L134" s="84" t="s">
        <v>45</v>
      </c>
      <c r="M134" s="93">
        <v>34</v>
      </c>
      <c r="N134" s="93">
        <v>10</v>
      </c>
      <c r="O134" s="20"/>
    </row>
    <row r="135" spans="2:15" x14ac:dyDescent="0.25">
      <c r="B135" s="146">
        <f>M135+N135</f>
        <v>94</v>
      </c>
      <c r="C135" s="146"/>
      <c r="D135" s="146"/>
      <c r="E135" s="146"/>
      <c r="F135" s="146"/>
      <c r="G135" s="146"/>
      <c r="H135" s="146"/>
      <c r="I135" s="146"/>
      <c r="J135" s="146"/>
      <c r="K135" s="146"/>
      <c r="L135" s="84" t="s">
        <v>19</v>
      </c>
      <c r="M135" s="93">
        <v>10</v>
      </c>
      <c r="N135" s="93">
        <v>84</v>
      </c>
      <c r="O135" s="20"/>
    </row>
    <row r="136" spans="2:15" x14ac:dyDescent="0.25">
      <c r="B136" s="146">
        <f>M136+N136</f>
        <v>46</v>
      </c>
      <c r="C136" s="146"/>
      <c r="D136" s="146"/>
      <c r="E136" s="146"/>
      <c r="F136" s="146"/>
      <c r="G136" s="146"/>
      <c r="H136" s="146"/>
      <c r="I136" s="146"/>
      <c r="J136" s="146"/>
      <c r="K136" s="85"/>
      <c r="L136" s="84" t="s">
        <v>43</v>
      </c>
      <c r="M136" s="93">
        <v>5</v>
      </c>
      <c r="N136" s="93">
        <v>41</v>
      </c>
      <c r="O136" s="20"/>
    </row>
    <row r="137" spans="2:15" x14ac:dyDescent="0.25">
      <c r="B137" s="146">
        <f>M137+N137</f>
        <v>21</v>
      </c>
      <c r="C137" s="146"/>
      <c r="D137" s="146"/>
      <c r="E137" s="146"/>
      <c r="F137" s="146"/>
      <c r="G137" s="146"/>
      <c r="H137" s="146"/>
      <c r="I137" s="146"/>
      <c r="J137" s="146"/>
      <c r="K137" s="85"/>
      <c r="L137" s="84" t="s">
        <v>44</v>
      </c>
      <c r="M137" s="93">
        <v>3</v>
      </c>
      <c r="N137" s="93">
        <v>18</v>
      </c>
      <c r="O137" s="20"/>
    </row>
    <row r="138" spans="2:15" x14ac:dyDescent="0.25">
      <c r="B138" s="131">
        <f>B139+B140</f>
        <v>59</v>
      </c>
      <c r="C138" s="131"/>
      <c r="D138" s="131"/>
      <c r="E138" s="131"/>
      <c r="F138" s="131"/>
      <c r="G138" s="131"/>
      <c r="H138" s="120" t="s">
        <v>20</v>
      </c>
      <c r="I138" s="120"/>
      <c r="J138" s="120"/>
      <c r="K138" s="120"/>
      <c r="L138" s="120"/>
      <c r="M138" s="18">
        <f>M139+M140</f>
        <v>13</v>
      </c>
      <c r="N138" s="18">
        <f>N139+N140</f>
        <v>46</v>
      </c>
      <c r="O138" s="20"/>
    </row>
    <row r="139" spans="2:15" x14ac:dyDescent="0.25">
      <c r="B139" s="146">
        <f>M139+N139</f>
        <v>31</v>
      </c>
      <c r="C139" s="146"/>
      <c r="D139" s="146"/>
      <c r="E139" s="146"/>
      <c r="F139" s="146"/>
      <c r="G139" s="146"/>
      <c r="H139" s="146"/>
      <c r="I139" s="146"/>
      <c r="J139" s="146"/>
      <c r="K139" s="146"/>
      <c r="L139" s="84" t="s">
        <v>46</v>
      </c>
      <c r="M139" s="89">
        <v>2</v>
      </c>
      <c r="N139" s="89">
        <v>29</v>
      </c>
      <c r="O139" s="20"/>
    </row>
    <row r="140" spans="2:15" x14ac:dyDescent="0.25">
      <c r="B140" s="146">
        <f>M140+N140</f>
        <v>28</v>
      </c>
      <c r="C140" s="146"/>
      <c r="D140" s="146"/>
      <c r="E140" s="146"/>
      <c r="F140" s="146"/>
      <c r="G140" s="146"/>
      <c r="H140" s="146"/>
      <c r="I140" s="146"/>
      <c r="J140" s="146"/>
      <c r="K140" s="85"/>
      <c r="L140" s="84" t="s">
        <v>123</v>
      </c>
      <c r="M140" s="89">
        <v>11</v>
      </c>
      <c r="N140" s="89">
        <v>17</v>
      </c>
      <c r="O140" s="20"/>
    </row>
    <row r="141" spans="2:15" x14ac:dyDescent="0.25">
      <c r="B141" s="104">
        <f>B142+B152+B159</f>
        <v>421</v>
      </c>
      <c r="C141" s="104"/>
      <c r="D141" s="104"/>
      <c r="E141" s="105" t="s">
        <v>116</v>
      </c>
      <c r="F141" s="105"/>
      <c r="G141" s="105"/>
      <c r="H141" s="105"/>
      <c r="I141" s="105"/>
      <c r="J141" s="105"/>
      <c r="K141" s="105"/>
      <c r="L141" s="105"/>
      <c r="M141" s="14">
        <f>M142+M152+M159</f>
        <v>116</v>
      </c>
      <c r="N141" s="14">
        <f>N142+N152+N159</f>
        <v>305</v>
      </c>
      <c r="O141" s="20"/>
    </row>
    <row r="142" spans="2:15" x14ac:dyDescent="0.25">
      <c r="B142" s="131">
        <f>SUM(B143:K151)</f>
        <v>243</v>
      </c>
      <c r="C142" s="131"/>
      <c r="D142" s="131"/>
      <c r="E142" s="131"/>
      <c r="F142" s="131"/>
      <c r="G142" s="131"/>
      <c r="H142" s="120" t="s">
        <v>15</v>
      </c>
      <c r="I142" s="120"/>
      <c r="J142" s="120"/>
      <c r="K142" s="120"/>
      <c r="L142" s="120"/>
      <c r="M142" s="18">
        <f>SUM(M143:M151)</f>
        <v>66</v>
      </c>
      <c r="N142" s="18">
        <f>SUM(N143:N151)</f>
        <v>177</v>
      </c>
      <c r="O142" s="20"/>
    </row>
    <row r="143" spans="2:15" x14ac:dyDescent="0.25">
      <c r="B143" s="146">
        <f t="shared" ref="B143:B151" si="11">M143+N143</f>
        <v>0</v>
      </c>
      <c r="C143" s="146"/>
      <c r="D143" s="146"/>
      <c r="E143" s="146"/>
      <c r="F143" s="146"/>
      <c r="G143" s="146"/>
      <c r="H143" s="146"/>
      <c r="I143" s="146"/>
      <c r="J143" s="146"/>
      <c r="K143" s="146"/>
      <c r="L143" s="84" t="s">
        <v>22</v>
      </c>
      <c r="M143" s="86">
        <v>0</v>
      </c>
      <c r="N143" s="86">
        <v>0</v>
      </c>
      <c r="O143" s="20"/>
    </row>
    <row r="144" spans="2:15" x14ac:dyDescent="0.25">
      <c r="B144" s="146">
        <f t="shared" si="11"/>
        <v>6</v>
      </c>
      <c r="C144" s="146"/>
      <c r="D144" s="146"/>
      <c r="E144" s="146"/>
      <c r="F144" s="146"/>
      <c r="G144" s="146"/>
      <c r="H144" s="146"/>
      <c r="I144" s="146"/>
      <c r="J144" s="146"/>
      <c r="K144" s="146"/>
      <c r="L144" s="84" t="s">
        <v>23</v>
      </c>
      <c r="M144" s="90">
        <v>0</v>
      </c>
      <c r="N144" s="90">
        <v>6</v>
      </c>
      <c r="O144" s="20"/>
    </row>
    <row r="145" spans="2:15" x14ac:dyDescent="0.25">
      <c r="B145" s="146">
        <f t="shared" si="11"/>
        <v>40</v>
      </c>
      <c r="C145" s="146"/>
      <c r="D145" s="146"/>
      <c r="E145" s="146"/>
      <c r="F145" s="146"/>
      <c r="G145" s="146"/>
      <c r="H145" s="146"/>
      <c r="I145" s="146"/>
      <c r="J145" s="146"/>
      <c r="K145" s="146"/>
      <c r="L145" s="84" t="s">
        <v>48</v>
      </c>
      <c r="M145" s="89">
        <v>11</v>
      </c>
      <c r="N145" s="89">
        <v>29</v>
      </c>
      <c r="O145" s="20"/>
    </row>
    <row r="146" spans="2:15" x14ac:dyDescent="0.25">
      <c r="B146" s="146">
        <f t="shared" si="11"/>
        <v>26</v>
      </c>
      <c r="C146" s="146"/>
      <c r="D146" s="146"/>
      <c r="E146" s="146"/>
      <c r="F146" s="146"/>
      <c r="G146" s="146"/>
      <c r="H146" s="146"/>
      <c r="I146" s="146"/>
      <c r="J146" s="146"/>
      <c r="K146" s="146"/>
      <c r="L146" s="84" t="s">
        <v>49</v>
      </c>
      <c r="M146" s="89">
        <v>9</v>
      </c>
      <c r="N146" s="89">
        <v>17</v>
      </c>
      <c r="O146" s="20"/>
    </row>
    <row r="147" spans="2:15" x14ac:dyDescent="0.25">
      <c r="B147" s="146">
        <f t="shared" si="11"/>
        <v>20</v>
      </c>
      <c r="C147" s="146"/>
      <c r="D147" s="146"/>
      <c r="E147" s="146"/>
      <c r="F147" s="146"/>
      <c r="G147" s="146"/>
      <c r="H147" s="146"/>
      <c r="I147" s="146"/>
      <c r="J147" s="146"/>
      <c r="K147" s="146"/>
      <c r="L147" s="84" t="s">
        <v>26</v>
      </c>
      <c r="M147" s="86">
        <v>2</v>
      </c>
      <c r="N147" s="86">
        <v>18</v>
      </c>
      <c r="O147" s="20"/>
    </row>
    <row r="148" spans="2:15" x14ac:dyDescent="0.25">
      <c r="B148" s="146">
        <f t="shared" si="11"/>
        <v>53</v>
      </c>
      <c r="C148" s="146"/>
      <c r="D148" s="146"/>
      <c r="E148" s="146"/>
      <c r="F148" s="146"/>
      <c r="G148" s="146"/>
      <c r="H148" s="146"/>
      <c r="I148" s="146"/>
      <c r="J148" s="146"/>
      <c r="K148" s="146"/>
      <c r="L148" s="84" t="s">
        <v>190</v>
      </c>
      <c r="M148" s="86">
        <v>11</v>
      </c>
      <c r="N148" s="86">
        <v>42</v>
      </c>
      <c r="O148" s="20"/>
    </row>
    <row r="149" spans="2:15" x14ac:dyDescent="0.25">
      <c r="B149" s="146">
        <f t="shared" si="11"/>
        <v>37</v>
      </c>
      <c r="C149" s="146"/>
      <c r="D149" s="146"/>
      <c r="E149" s="146"/>
      <c r="F149" s="146"/>
      <c r="G149" s="146"/>
      <c r="H149" s="146"/>
      <c r="I149" s="146"/>
      <c r="J149" s="146"/>
      <c r="K149" s="146"/>
      <c r="L149" s="84" t="s">
        <v>29</v>
      </c>
      <c r="M149" s="86">
        <v>2</v>
      </c>
      <c r="N149" s="86">
        <v>35</v>
      </c>
      <c r="O149" s="20"/>
    </row>
    <row r="150" spans="2:15" x14ac:dyDescent="0.25">
      <c r="B150" s="146">
        <f t="shared" si="11"/>
        <v>24</v>
      </c>
      <c r="C150" s="146"/>
      <c r="D150" s="146"/>
      <c r="E150" s="146"/>
      <c r="F150" s="146"/>
      <c r="G150" s="146"/>
      <c r="H150" s="146"/>
      <c r="I150" s="146"/>
      <c r="J150" s="146"/>
      <c r="K150" s="146"/>
      <c r="L150" s="84" t="s">
        <v>28</v>
      </c>
      <c r="M150" s="86">
        <v>7</v>
      </c>
      <c r="N150" s="86">
        <v>17</v>
      </c>
      <c r="O150" s="20"/>
    </row>
    <row r="151" spans="2:15" x14ac:dyDescent="0.25">
      <c r="B151" s="146">
        <f t="shared" si="11"/>
        <v>37</v>
      </c>
      <c r="C151" s="146"/>
      <c r="D151" s="146"/>
      <c r="E151" s="146"/>
      <c r="F151" s="146"/>
      <c r="G151" s="146"/>
      <c r="H151" s="146"/>
      <c r="I151" s="146"/>
      <c r="J151" s="146"/>
      <c r="K151" s="146"/>
      <c r="L151" s="84" t="s">
        <v>138</v>
      </c>
      <c r="M151" s="91">
        <v>24</v>
      </c>
      <c r="N151" s="91">
        <v>13</v>
      </c>
      <c r="O151" s="20"/>
    </row>
    <row r="152" spans="2:15" x14ac:dyDescent="0.25">
      <c r="B152" s="131">
        <f>SUM(B153:J158)</f>
        <v>165</v>
      </c>
      <c r="C152" s="131"/>
      <c r="D152" s="131"/>
      <c r="E152" s="131"/>
      <c r="F152" s="131"/>
      <c r="G152" s="131"/>
      <c r="H152" s="120" t="s">
        <v>50</v>
      </c>
      <c r="I152" s="120"/>
      <c r="J152" s="120"/>
      <c r="K152" s="120"/>
      <c r="L152" s="120"/>
      <c r="M152" s="18">
        <f>SUM(M153:M158)</f>
        <v>47</v>
      </c>
      <c r="N152" s="18">
        <f>SUM(N153:N158)</f>
        <v>118</v>
      </c>
      <c r="O152" s="20"/>
    </row>
    <row r="153" spans="2:15" x14ac:dyDescent="0.25">
      <c r="B153" s="146">
        <f>M153+N153</f>
        <v>23</v>
      </c>
      <c r="C153" s="146"/>
      <c r="D153" s="146"/>
      <c r="E153" s="146"/>
      <c r="F153" s="146"/>
      <c r="G153" s="146"/>
      <c r="H153" s="146"/>
      <c r="I153" s="146"/>
      <c r="J153" s="146"/>
      <c r="K153" s="146"/>
      <c r="L153" s="84" t="s">
        <v>31</v>
      </c>
      <c r="M153" s="86">
        <v>4</v>
      </c>
      <c r="N153" s="86">
        <v>19</v>
      </c>
      <c r="O153" s="20"/>
    </row>
    <row r="154" spans="2:15" x14ac:dyDescent="0.25">
      <c r="B154" s="147">
        <f>M154+N154</f>
        <v>64</v>
      </c>
      <c r="C154" s="148"/>
      <c r="D154" s="148"/>
      <c r="E154" s="148"/>
      <c r="F154" s="148"/>
      <c r="G154" s="148"/>
      <c r="H154" s="148"/>
      <c r="I154" s="148"/>
      <c r="J154" s="148"/>
      <c r="K154" s="149"/>
      <c r="L154" s="84" t="s">
        <v>189</v>
      </c>
      <c r="M154" s="86">
        <v>11</v>
      </c>
      <c r="N154" s="86">
        <v>53</v>
      </c>
      <c r="O154" s="20"/>
    </row>
    <row r="155" spans="2:15" x14ac:dyDescent="0.25">
      <c r="B155" s="146">
        <f>M155+N155</f>
        <v>26</v>
      </c>
      <c r="C155" s="146"/>
      <c r="D155" s="146"/>
      <c r="E155" s="146"/>
      <c r="F155" s="146"/>
      <c r="G155" s="146"/>
      <c r="H155" s="146"/>
      <c r="I155" s="146"/>
      <c r="J155" s="146"/>
      <c r="K155" s="146"/>
      <c r="L155" s="84" t="s">
        <v>32</v>
      </c>
      <c r="M155" s="86">
        <v>2</v>
      </c>
      <c r="N155" s="86">
        <v>24</v>
      </c>
      <c r="O155" s="20"/>
    </row>
    <row r="156" spans="2:15" x14ac:dyDescent="0.25">
      <c r="B156" s="146">
        <f t="shared" ref="B156" si="12">M156+N156</f>
        <v>22</v>
      </c>
      <c r="C156" s="146"/>
      <c r="D156" s="146"/>
      <c r="E156" s="146"/>
      <c r="F156" s="146"/>
      <c r="G156" s="146"/>
      <c r="H156" s="146"/>
      <c r="I156" s="146"/>
      <c r="J156" s="146"/>
      <c r="K156" s="146"/>
      <c r="L156" s="84" t="s">
        <v>33</v>
      </c>
      <c r="M156" s="86">
        <v>15</v>
      </c>
      <c r="N156" s="86">
        <v>7</v>
      </c>
      <c r="O156" s="20"/>
    </row>
    <row r="157" spans="2:15" x14ac:dyDescent="0.25">
      <c r="B157" s="146">
        <f>M157+N157</f>
        <v>18</v>
      </c>
      <c r="C157" s="146"/>
      <c r="D157" s="146"/>
      <c r="E157" s="146"/>
      <c r="F157" s="146"/>
      <c r="G157" s="146"/>
      <c r="H157" s="146"/>
      <c r="I157" s="146"/>
      <c r="J157" s="146"/>
      <c r="K157" s="146"/>
      <c r="L157" s="84" t="s">
        <v>30</v>
      </c>
      <c r="M157" s="86">
        <v>11</v>
      </c>
      <c r="N157" s="86">
        <v>7</v>
      </c>
      <c r="O157" s="20"/>
    </row>
    <row r="158" spans="2:15" ht="17.25" customHeight="1" x14ac:dyDescent="0.25">
      <c r="B158" s="146">
        <f>M158+N158</f>
        <v>12</v>
      </c>
      <c r="C158" s="146"/>
      <c r="D158" s="146"/>
      <c r="E158" s="146"/>
      <c r="F158" s="146"/>
      <c r="G158" s="146"/>
      <c r="H158" s="146"/>
      <c r="I158" s="146"/>
      <c r="J158" s="146"/>
      <c r="K158" s="146"/>
      <c r="L158" s="84" t="s">
        <v>34</v>
      </c>
      <c r="M158" s="86">
        <v>4</v>
      </c>
      <c r="N158" s="86">
        <v>8</v>
      </c>
      <c r="O158" s="20"/>
    </row>
    <row r="159" spans="2:15" ht="17.25" customHeight="1" x14ac:dyDescent="0.25">
      <c r="B159" s="131">
        <f>SUM(B160:J162)</f>
        <v>13</v>
      </c>
      <c r="C159" s="131"/>
      <c r="D159" s="131"/>
      <c r="E159" s="131"/>
      <c r="F159" s="131"/>
      <c r="G159" s="131"/>
      <c r="H159" s="120" t="s">
        <v>168</v>
      </c>
      <c r="I159" s="120"/>
      <c r="J159" s="120"/>
      <c r="K159" s="120"/>
      <c r="L159" s="120"/>
      <c r="M159" s="18">
        <f>SUM(M160:M162)</f>
        <v>3</v>
      </c>
      <c r="N159" s="18">
        <f>SUM(N160:N162)</f>
        <v>10</v>
      </c>
      <c r="O159" s="20"/>
    </row>
    <row r="160" spans="2:15" ht="17.25" customHeight="1" x14ac:dyDescent="0.25">
      <c r="B160" s="146">
        <f>M160+N160</f>
        <v>10</v>
      </c>
      <c r="C160" s="146"/>
      <c r="D160" s="146"/>
      <c r="E160" s="146"/>
      <c r="F160" s="146"/>
      <c r="G160" s="146"/>
      <c r="H160" s="146"/>
      <c r="I160" s="146"/>
      <c r="J160" s="146"/>
      <c r="K160" s="146"/>
      <c r="L160" s="84" t="s">
        <v>23</v>
      </c>
      <c r="M160" s="86">
        <v>2</v>
      </c>
      <c r="N160" s="86">
        <v>8</v>
      </c>
      <c r="O160" s="20"/>
    </row>
    <row r="161" spans="2:15" ht="17.25" customHeight="1" x14ac:dyDescent="0.25">
      <c r="B161" s="147">
        <f>M161+N161</f>
        <v>3</v>
      </c>
      <c r="C161" s="148"/>
      <c r="D161" s="148"/>
      <c r="E161" s="148"/>
      <c r="F161" s="148"/>
      <c r="G161" s="148"/>
      <c r="H161" s="148"/>
      <c r="I161" s="148"/>
      <c r="J161" s="148"/>
      <c r="K161" s="149"/>
      <c r="L161" s="84" t="s">
        <v>31</v>
      </c>
      <c r="M161" s="86">
        <v>1</v>
      </c>
      <c r="N161" s="86">
        <v>2</v>
      </c>
      <c r="O161" s="20"/>
    </row>
    <row r="162" spans="2:15" x14ac:dyDescent="0.25"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20"/>
    </row>
    <row r="163" spans="2:15" x14ac:dyDescent="0.25"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20"/>
    </row>
    <row r="164" spans="2:15" ht="20.25" x14ac:dyDescent="0.25">
      <c r="B164" s="101" t="s">
        <v>248</v>
      </c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20"/>
    </row>
    <row r="165" spans="2:15" ht="15" customHeight="1" x14ac:dyDescent="0.25">
      <c r="B165" s="46">
        <f>N166/N167</f>
        <v>0.40376266280752532</v>
      </c>
      <c r="C165" s="154" t="s">
        <v>160</v>
      </c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6"/>
      <c r="O165" s="20"/>
    </row>
    <row r="166" spans="2:15" x14ac:dyDescent="0.25">
      <c r="B166" s="33"/>
      <c r="C166" s="157" t="s">
        <v>249</v>
      </c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85">
        <v>279</v>
      </c>
      <c r="O166" s="20"/>
    </row>
    <row r="167" spans="2:15" ht="15" customHeight="1" x14ac:dyDescent="0.25">
      <c r="B167" s="33"/>
      <c r="C167" s="157" t="s">
        <v>250</v>
      </c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85">
        <v>691</v>
      </c>
      <c r="O167" s="20"/>
    </row>
    <row r="168" spans="2:15" ht="15" customHeight="1" x14ac:dyDescent="0.25">
      <c r="B168" s="46">
        <f>N169/N170</f>
        <v>0.46206896551724136</v>
      </c>
      <c r="C168" s="154" t="s">
        <v>167</v>
      </c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6"/>
      <c r="O168" s="20"/>
    </row>
    <row r="169" spans="2:15" ht="15" customHeight="1" x14ac:dyDescent="0.25">
      <c r="B169" s="33"/>
      <c r="C169" s="157" t="s">
        <v>249</v>
      </c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85">
        <v>201</v>
      </c>
      <c r="O169" s="20"/>
    </row>
    <row r="170" spans="2:15" ht="15" customHeight="1" x14ac:dyDescent="0.25">
      <c r="B170" s="33"/>
      <c r="C170" s="157" t="s">
        <v>250</v>
      </c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85">
        <v>435</v>
      </c>
      <c r="O170" s="20"/>
    </row>
    <row r="171" spans="2:15" ht="15" customHeight="1" x14ac:dyDescent="0.25">
      <c r="B171" s="33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9"/>
      <c r="O171" s="20"/>
    </row>
    <row r="172" spans="2:15" ht="15" customHeight="1" x14ac:dyDescent="0.25">
      <c r="B172" s="101" t="s">
        <v>208</v>
      </c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20"/>
    </row>
    <row r="173" spans="2:15" ht="15" customHeight="1" x14ac:dyDescent="0.25">
      <c r="B173" s="46">
        <f>N174/N175</f>
        <v>0.6092619392185239</v>
      </c>
      <c r="C173" s="154" t="s">
        <v>160</v>
      </c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6"/>
      <c r="O173" s="20"/>
    </row>
    <row r="174" spans="2:15" ht="15" customHeight="1" x14ac:dyDescent="0.25">
      <c r="B174" s="33"/>
      <c r="C174" s="157" t="s">
        <v>159</v>
      </c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85">
        <f>B141</f>
        <v>421</v>
      </c>
      <c r="O174" s="20"/>
    </row>
    <row r="175" spans="2:15" ht="15" customHeight="1" x14ac:dyDescent="0.25">
      <c r="B175" s="33"/>
      <c r="C175" s="157" t="s">
        <v>209</v>
      </c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85">
        <v>691</v>
      </c>
      <c r="O175" s="20"/>
    </row>
    <row r="176" spans="2:15" ht="15" customHeight="1" x14ac:dyDescent="0.25">
      <c r="B176" s="46">
        <f>N177/N178</f>
        <v>0.65920398009950254</v>
      </c>
      <c r="C176" s="154" t="s">
        <v>167</v>
      </c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6"/>
      <c r="O176" s="20"/>
    </row>
    <row r="177" spans="2:15" ht="15" customHeight="1" x14ac:dyDescent="0.25">
      <c r="B177" s="33"/>
      <c r="C177" s="157" t="s">
        <v>159</v>
      </c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85">
        <v>265</v>
      </c>
      <c r="O177" s="20"/>
    </row>
    <row r="178" spans="2:15" ht="15" customHeight="1" x14ac:dyDescent="0.25">
      <c r="B178" s="33"/>
      <c r="C178" s="157" t="s">
        <v>209</v>
      </c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85">
        <v>402</v>
      </c>
      <c r="O178" s="20"/>
    </row>
    <row r="179" spans="2:15" ht="15" customHeight="1" x14ac:dyDescent="0.25">
      <c r="B179" s="33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9"/>
      <c r="O179" s="20"/>
    </row>
    <row r="180" spans="2:15" x14ac:dyDescent="0.25"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20"/>
    </row>
    <row r="181" spans="2:15" x14ac:dyDescent="0.25"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20"/>
    </row>
    <row r="182" spans="2:15" ht="18.75" customHeight="1" x14ac:dyDescent="0.25">
      <c r="B182" s="101" t="s">
        <v>51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20"/>
    </row>
    <row r="183" spans="2:15" x14ac:dyDescent="0.25">
      <c r="B183" s="35">
        <v>12</v>
      </c>
      <c r="C183" s="150" t="s">
        <v>255</v>
      </c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2"/>
      <c r="O183" s="20"/>
    </row>
    <row r="184" spans="2:15" ht="15" customHeight="1" x14ac:dyDescent="0.25">
      <c r="B184" s="153" t="s">
        <v>253</v>
      </c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34" t="s">
        <v>12</v>
      </c>
      <c r="N184" s="34" t="s">
        <v>11</v>
      </c>
      <c r="O184" s="20"/>
    </row>
    <row r="185" spans="2:15" ht="14.25" customHeight="1" x14ac:dyDescent="0.25">
      <c r="B185" s="146">
        <f>SUM(M185:N185)</f>
        <v>1</v>
      </c>
      <c r="C185" s="146"/>
      <c r="D185" s="113" t="s">
        <v>200</v>
      </c>
      <c r="E185" s="113"/>
      <c r="F185" s="113"/>
      <c r="G185" s="113"/>
      <c r="H185" s="113"/>
      <c r="I185" s="113"/>
      <c r="J185" s="113"/>
      <c r="K185" s="113"/>
      <c r="L185" s="113"/>
      <c r="M185" s="92">
        <v>1</v>
      </c>
      <c r="N185" s="92">
        <v>0</v>
      </c>
      <c r="O185" s="20"/>
    </row>
    <row r="186" spans="2:15" ht="14.25" customHeight="1" x14ac:dyDescent="0.25">
      <c r="B186" s="146">
        <f>SUM(M186:N186)</f>
        <v>2</v>
      </c>
      <c r="C186" s="146"/>
      <c r="D186" s="113" t="s">
        <v>199</v>
      </c>
      <c r="E186" s="113"/>
      <c r="F186" s="113"/>
      <c r="G186" s="113"/>
      <c r="H186" s="113"/>
      <c r="I186" s="113"/>
      <c r="J186" s="113"/>
      <c r="K186" s="113"/>
      <c r="L186" s="113"/>
      <c r="M186" s="92">
        <v>2</v>
      </c>
      <c r="N186" s="92">
        <v>0</v>
      </c>
      <c r="O186" s="20"/>
    </row>
    <row r="187" spans="2:15" ht="15.75" customHeight="1" x14ac:dyDescent="0.25">
      <c r="B187" s="146">
        <f t="shared" ref="B187:B188" si="13">SUM(M187:N187)</f>
        <v>8</v>
      </c>
      <c r="C187" s="146"/>
      <c r="D187" s="113" t="s">
        <v>125</v>
      </c>
      <c r="E187" s="113"/>
      <c r="F187" s="113"/>
      <c r="G187" s="113"/>
      <c r="H187" s="113"/>
      <c r="I187" s="113"/>
      <c r="J187" s="113"/>
      <c r="K187" s="113"/>
      <c r="L187" s="113"/>
      <c r="M187" s="92">
        <v>5</v>
      </c>
      <c r="N187" s="92">
        <v>3</v>
      </c>
      <c r="O187" s="20"/>
    </row>
    <row r="188" spans="2:15" ht="15.75" customHeight="1" x14ac:dyDescent="0.25">
      <c r="B188" s="146">
        <f t="shared" si="13"/>
        <v>19</v>
      </c>
      <c r="C188" s="146"/>
      <c r="D188" s="113" t="s">
        <v>126</v>
      </c>
      <c r="E188" s="113"/>
      <c r="F188" s="113"/>
      <c r="G188" s="113"/>
      <c r="H188" s="113"/>
      <c r="I188" s="113"/>
      <c r="J188" s="113"/>
      <c r="K188" s="113"/>
      <c r="L188" s="113"/>
      <c r="M188" s="92">
        <v>15</v>
      </c>
      <c r="N188" s="92">
        <v>4</v>
      </c>
      <c r="O188" s="20"/>
    </row>
    <row r="189" spans="2:15" ht="26.25" customHeight="1" x14ac:dyDescent="0.25">
      <c r="B189" s="231" t="s">
        <v>207</v>
      </c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0"/>
    </row>
    <row r="190" spans="2:15" ht="23.25" customHeight="1" x14ac:dyDescent="0.25">
      <c r="B190" s="101" t="s">
        <v>177</v>
      </c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52"/>
      <c r="O190" s="20"/>
    </row>
    <row r="191" spans="2:15" ht="15" customHeight="1" x14ac:dyDescent="0.25">
      <c r="B191" s="160">
        <f>B192+B193+B194</f>
        <v>207628</v>
      </c>
      <c r="C191" s="116"/>
      <c r="D191" s="99" t="s">
        <v>169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52"/>
      <c r="O191" s="52"/>
    </row>
    <row r="192" spans="2:15" ht="15" customHeight="1" x14ac:dyDescent="0.25">
      <c r="B192" s="161">
        <v>32000</v>
      </c>
      <c r="C192" s="161"/>
      <c r="D192" s="161"/>
      <c r="E192" s="161"/>
      <c r="F192" s="161"/>
      <c r="G192" s="161"/>
      <c r="H192" s="97" t="s">
        <v>65</v>
      </c>
      <c r="I192" s="97"/>
      <c r="J192" s="97"/>
      <c r="K192" s="97"/>
      <c r="L192" s="97"/>
      <c r="M192" s="97"/>
      <c r="N192" s="52"/>
      <c r="O192" s="20"/>
    </row>
    <row r="193" spans="2:15" ht="15" customHeight="1" x14ac:dyDescent="0.25">
      <c r="B193" s="161">
        <v>43251</v>
      </c>
      <c r="C193" s="161"/>
      <c r="D193" s="161"/>
      <c r="E193" s="161"/>
      <c r="F193" s="161"/>
      <c r="G193" s="161"/>
      <c r="H193" s="98" t="s">
        <v>64</v>
      </c>
      <c r="I193" s="98"/>
      <c r="J193" s="98"/>
      <c r="K193" s="98"/>
      <c r="L193" s="98"/>
      <c r="M193" s="98"/>
      <c r="N193" s="52"/>
      <c r="O193" s="20"/>
    </row>
    <row r="194" spans="2:15" ht="15" customHeight="1" x14ac:dyDescent="0.25">
      <c r="B194" s="161">
        <v>132377</v>
      </c>
      <c r="C194" s="161"/>
      <c r="D194" s="161"/>
      <c r="E194" s="161"/>
      <c r="F194" s="161"/>
      <c r="G194" s="161"/>
      <c r="H194" s="98" t="s">
        <v>66</v>
      </c>
      <c r="I194" s="98"/>
      <c r="J194" s="98"/>
      <c r="K194" s="98"/>
      <c r="L194" s="98"/>
      <c r="M194" s="98"/>
      <c r="N194" s="52"/>
      <c r="O194" s="20"/>
    </row>
    <row r="195" spans="2:15" ht="15" customHeight="1" x14ac:dyDescent="0.25">
      <c r="B195" s="160">
        <f>B196+B197+B198</f>
        <v>52052</v>
      </c>
      <c r="C195" s="116"/>
      <c r="D195" s="99" t="s">
        <v>170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52"/>
      <c r="O195" s="20"/>
    </row>
    <row r="196" spans="2:15" ht="15" customHeight="1" x14ac:dyDescent="0.25">
      <c r="B196" s="161">
        <v>34437</v>
      </c>
      <c r="C196" s="161"/>
      <c r="D196" s="161"/>
      <c r="E196" s="161"/>
      <c r="F196" s="161"/>
      <c r="G196" s="161"/>
      <c r="H196" s="98" t="s">
        <v>67</v>
      </c>
      <c r="I196" s="98"/>
      <c r="J196" s="98"/>
      <c r="K196" s="98"/>
      <c r="L196" s="98"/>
      <c r="M196" s="98"/>
      <c r="N196" s="57"/>
      <c r="O196" s="20"/>
    </row>
    <row r="197" spans="2:15" ht="15" customHeight="1" x14ac:dyDescent="0.25">
      <c r="B197" s="115">
        <v>10106</v>
      </c>
      <c r="C197" s="115"/>
      <c r="D197" s="115"/>
      <c r="E197" s="115"/>
      <c r="F197" s="115"/>
      <c r="G197" s="115"/>
      <c r="H197" s="97" t="s">
        <v>68</v>
      </c>
      <c r="I197" s="97"/>
      <c r="J197" s="97"/>
      <c r="K197" s="97"/>
      <c r="L197" s="97"/>
      <c r="M197" s="97"/>
      <c r="N197" s="57"/>
      <c r="O197" s="20"/>
    </row>
    <row r="198" spans="2:15" ht="15" customHeight="1" x14ac:dyDescent="0.25">
      <c r="B198" s="127">
        <v>7509</v>
      </c>
      <c r="C198" s="127"/>
      <c r="D198" s="127"/>
      <c r="E198" s="127"/>
      <c r="F198" s="127"/>
      <c r="G198" s="127"/>
      <c r="H198" s="98" t="s">
        <v>171</v>
      </c>
      <c r="I198" s="98"/>
      <c r="J198" s="98"/>
      <c r="K198" s="98"/>
      <c r="L198" s="98"/>
      <c r="M198" s="98"/>
      <c r="N198" s="57"/>
      <c r="O198" s="20"/>
    </row>
    <row r="199" spans="2:15" ht="15" customHeight="1" x14ac:dyDescent="0.25">
      <c r="B199" s="116">
        <f>B200+B201+B202</f>
        <v>27000</v>
      </c>
      <c r="C199" s="116"/>
      <c r="D199" s="99" t="s">
        <v>172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57"/>
      <c r="O199" s="20"/>
    </row>
    <row r="200" spans="2:15" ht="15" customHeight="1" x14ac:dyDescent="0.25">
      <c r="B200" s="127">
        <v>14000</v>
      </c>
      <c r="C200" s="127"/>
      <c r="D200" s="127"/>
      <c r="E200" s="127"/>
      <c r="F200" s="127"/>
      <c r="G200" s="127"/>
      <c r="H200" s="98" t="s">
        <v>67</v>
      </c>
      <c r="I200" s="98"/>
      <c r="J200" s="98"/>
      <c r="K200" s="98"/>
      <c r="L200" s="98"/>
      <c r="M200" s="98"/>
      <c r="N200" s="57"/>
      <c r="O200" s="20"/>
    </row>
    <row r="201" spans="2:15" ht="15" customHeight="1" x14ac:dyDescent="0.25">
      <c r="B201" s="115">
        <v>10000</v>
      </c>
      <c r="C201" s="115"/>
      <c r="D201" s="115"/>
      <c r="E201" s="115"/>
      <c r="F201" s="115"/>
      <c r="G201" s="115"/>
      <c r="H201" s="97" t="s">
        <v>68</v>
      </c>
      <c r="I201" s="97"/>
      <c r="J201" s="97"/>
      <c r="K201" s="97"/>
      <c r="L201" s="97"/>
      <c r="M201" s="97"/>
      <c r="N201" s="57"/>
      <c r="O201" s="20"/>
    </row>
    <row r="202" spans="2:15" ht="15" customHeight="1" x14ac:dyDescent="0.25">
      <c r="B202" s="127">
        <v>3000</v>
      </c>
      <c r="C202" s="127"/>
      <c r="D202" s="127"/>
      <c r="E202" s="127"/>
      <c r="F202" s="127"/>
      <c r="G202" s="127"/>
      <c r="H202" s="98" t="s">
        <v>171</v>
      </c>
      <c r="I202" s="98"/>
      <c r="J202" s="98"/>
      <c r="K202" s="98"/>
      <c r="L202" s="98"/>
      <c r="M202" s="98"/>
      <c r="N202" s="57"/>
      <c r="O202" s="20"/>
    </row>
    <row r="203" spans="2:15" ht="15" customHeight="1" x14ac:dyDescent="0.25">
      <c r="B203" s="116">
        <v>30</v>
      </c>
      <c r="C203" s="116"/>
      <c r="D203" s="99" t="s">
        <v>70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57"/>
      <c r="O203" s="20"/>
    </row>
    <row r="204" spans="2:15" ht="15" customHeight="1" x14ac:dyDescent="0.25">
      <c r="B204" s="115">
        <v>13</v>
      </c>
      <c r="C204" s="115"/>
      <c r="D204" s="115"/>
      <c r="E204" s="115"/>
      <c r="F204" s="115"/>
      <c r="G204" s="115"/>
      <c r="H204" s="98" t="s">
        <v>52</v>
      </c>
      <c r="I204" s="98"/>
      <c r="J204" s="98"/>
      <c r="K204" s="98"/>
      <c r="L204" s="98"/>
      <c r="M204" s="98"/>
      <c r="N204" s="57"/>
      <c r="O204" s="20"/>
    </row>
    <row r="205" spans="2:15" ht="15" customHeight="1" x14ac:dyDescent="0.25">
      <c r="B205" s="115">
        <v>14</v>
      </c>
      <c r="C205" s="115"/>
      <c r="D205" s="115"/>
      <c r="E205" s="115"/>
      <c r="F205" s="115"/>
      <c r="G205" s="115"/>
      <c r="H205" s="97" t="s">
        <v>53</v>
      </c>
      <c r="I205" s="97"/>
      <c r="J205" s="97"/>
      <c r="K205" s="97"/>
      <c r="L205" s="97"/>
      <c r="M205" s="97"/>
      <c r="N205" s="57"/>
      <c r="O205" s="20"/>
    </row>
    <row r="206" spans="2:15" ht="15" customHeight="1" x14ac:dyDescent="0.25">
      <c r="B206" s="115">
        <v>3</v>
      </c>
      <c r="C206" s="115"/>
      <c r="D206" s="115"/>
      <c r="E206" s="115"/>
      <c r="F206" s="115"/>
      <c r="G206" s="115"/>
      <c r="H206" s="98" t="s">
        <v>54</v>
      </c>
      <c r="I206" s="98"/>
      <c r="J206" s="98"/>
      <c r="K206" s="98"/>
      <c r="L206" s="98"/>
      <c r="M206" s="98"/>
      <c r="N206" s="57"/>
      <c r="O206" s="20"/>
    </row>
    <row r="207" spans="2:15" ht="15" customHeight="1" x14ac:dyDescent="0.25">
      <c r="B207" s="116">
        <f>B208+B209+B210</f>
        <v>168</v>
      </c>
      <c r="C207" s="116"/>
      <c r="D207" s="99" t="s">
        <v>129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57"/>
      <c r="O207" s="20"/>
    </row>
    <row r="208" spans="2:15" ht="15" customHeight="1" x14ac:dyDescent="0.25">
      <c r="B208" s="115">
        <v>87</v>
      </c>
      <c r="C208" s="115"/>
      <c r="D208" s="115"/>
      <c r="E208" s="115"/>
      <c r="F208" s="115"/>
      <c r="G208" s="115"/>
      <c r="H208" s="98" t="s">
        <v>52</v>
      </c>
      <c r="I208" s="98"/>
      <c r="J208" s="98"/>
      <c r="K208" s="98"/>
      <c r="L208" s="98"/>
      <c r="M208" s="98"/>
      <c r="N208" s="57"/>
      <c r="O208" s="20"/>
    </row>
    <row r="209" spans="2:15" ht="15" customHeight="1" x14ac:dyDescent="0.25">
      <c r="B209" s="115">
        <v>57</v>
      </c>
      <c r="C209" s="115"/>
      <c r="D209" s="115"/>
      <c r="E209" s="115"/>
      <c r="F209" s="115"/>
      <c r="G209" s="115"/>
      <c r="H209" s="97" t="s">
        <v>53</v>
      </c>
      <c r="I209" s="97"/>
      <c r="J209" s="97"/>
      <c r="K209" s="97"/>
      <c r="L209" s="97"/>
      <c r="M209" s="97"/>
      <c r="N209" s="57"/>
      <c r="O209" s="20"/>
    </row>
    <row r="210" spans="2:15" ht="15" customHeight="1" x14ac:dyDescent="0.25">
      <c r="B210" s="115">
        <v>24</v>
      </c>
      <c r="C210" s="115"/>
      <c r="D210" s="115"/>
      <c r="E210" s="115"/>
      <c r="F210" s="115"/>
      <c r="G210" s="115"/>
      <c r="H210" s="98" t="s">
        <v>54</v>
      </c>
      <c r="I210" s="98"/>
      <c r="J210" s="98"/>
      <c r="K210" s="98"/>
      <c r="L210" s="98"/>
      <c r="M210" s="98"/>
      <c r="N210" s="57"/>
      <c r="O210" s="20"/>
    </row>
    <row r="211" spans="2:15" ht="15" customHeight="1" x14ac:dyDescent="0.25">
      <c r="B211" s="116">
        <f>B212+B213+B214</f>
        <v>168</v>
      </c>
      <c r="C211" s="116"/>
      <c r="D211" s="99" t="s">
        <v>130</v>
      </c>
      <c r="E211" s="99"/>
      <c r="F211" s="99"/>
      <c r="G211" s="99"/>
      <c r="H211" s="99"/>
      <c r="I211" s="99"/>
      <c r="J211" s="99"/>
      <c r="K211" s="99"/>
      <c r="L211" s="99"/>
      <c r="M211" s="99"/>
      <c r="N211" s="57"/>
      <c r="O211" s="20"/>
    </row>
    <row r="212" spans="2:15" ht="15" customHeight="1" x14ac:dyDescent="0.25">
      <c r="B212" s="127">
        <v>87</v>
      </c>
      <c r="C212" s="127"/>
      <c r="D212" s="127"/>
      <c r="E212" s="127"/>
      <c r="F212" s="127"/>
      <c r="G212" s="127"/>
      <c r="H212" s="98" t="s">
        <v>52</v>
      </c>
      <c r="I212" s="98"/>
      <c r="J212" s="98"/>
      <c r="K212" s="98"/>
      <c r="L212" s="98"/>
      <c r="M212" s="98"/>
      <c r="N212" s="57"/>
      <c r="O212" s="20"/>
    </row>
    <row r="213" spans="2:15" ht="15" customHeight="1" x14ac:dyDescent="0.25">
      <c r="B213" s="115">
        <v>57</v>
      </c>
      <c r="C213" s="115"/>
      <c r="D213" s="115"/>
      <c r="E213" s="115"/>
      <c r="F213" s="115"/>
      <c r="G213" s="115"/>
      <c r="H213" s="97" t="s">
        <v>53</v>
      </c>
      <c r="I213" s="97"/>
      <c r="J213" s="97"/>
      <c r="K213" s="97"/>
      <c r="L213" s="97"/>
      <c r="M213" s="97"/>
      <c r="N213" s="57"/>
      <c r="O213" s="20"/>
    </row>
    <row r="214" spans="2:15" ht="15" customHeight="1" x14ac:dyDescent="0.25">
      <c r="B214" s="127">
        <v>24</v>
      </c>
      <c r="C214" s="127"/>
      <c r="D214" s="127"/>
      <c r="E214" s="127"/>
      <c r="F214" s="127"/>
      <c r="G214" s="127"/>
      <c r="H214" s="98" t="s">
        <v>54</v>
      </c>
      <c r="I214" s="98"/>
      <c r="J214" s="98"/>
      <c r="K214" s="98"/>
      <c r="L214" s="98"/>
      <c r="M214" s="98"/>
      <c r="N214" s="57"/>
      <c r="O214" s="20"/>
    </row>
    <row r="215" spans="2:15" ht="15" customHeight="1" x14ac:dyDescent="0.25">
      <c r="B215" s="116">
        <v>18</v>
      </c>
      <c r="C215" s="116"/>
      <c r="D215" s="99" t="s">
        <v>173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57"/>
      <c r="O215" s="20"/>
    </row>
    <row r="216" spans="2:15" ht="15" customHeight="1" x14ac:dyDescent="0.25">
      <c r="B216" s="127">
        <v>15</v>
      </c>
      <c r="C216" s="127"/>
      <c r="D216" s="127"/>
      <c r="E216" s="127"/>
      <c r="F216" s="127"/>
      <c r="G216" s="127"/>
      <c r="H216" s="98" t="s">
        <v>52</v>
      </c>
      <c r="I216" s="98"/>
      <c r="J216" s="98"/>
      <c r="K216" s="98"/>
      <c r="L216" s="98"/>
      <c r="M216" s="98"/>
      <c r="N216" s="57"/>
      <c r="O216" s="20"/>
    </row>
    <row r="217" spans="2:15" ht="15" customHeight="1" x14ac:dyDescent="0.25">
      <c r="B217" s="115">
        <v>3</v>
      </c>
      <c r="C217" s="115"/>
      <c r="D217" s="115"/>
      <c r="E217" s="115"/>
      <c r="F217" s="115"/>
      <c r="G217" s="115"/>
      <c r="H217" s="97" t="s">
        <v>53</v>
      </c>
      <c r="I217" s="97"/>
      <c r="J217" s="97"/>
      <c r="K217" s="97"/>
      <c r="L217" s="97"/>
      <c r="M217" s="97"/>
      <c r="N217" s="57"/>
      <c r="O217" s="20"/>
    </row>
    <row r="218" spans="2:15" ht="15" customHeight="1" x14ac:dyDescent="0.25">
      <c r="B218" s="127">
        <v>0</v>
      </c>
      <c r="C218" s="127"/>
      <c r="D218" s="127"/>
      <c r="E218" s="127"/>
      <c r="F218" s="127"/>
      <c r="G218" s="127"/>
      <c r="H218" s="98" t="s">
        <v>54</v>
      </c>
      <c r="I218" s="98"/>
      <c r="J218" s="98"/>
      <c r="K218" s="98"/>
      <c r="L218" s="98"/>
      <c r="M218" s="98"/>
      <c r="N218" s="57"/>
      <c r="O218" s="20"/>
    </row>
    <row r="219" spans="2:15" ht="15" customHeight="1" x14ac:dyDescent="0.25">
      <c r="B219" s="116">
        <v>117</v>
      </c>
      <c r="C219" s="116"/>
      <c r="D219" s="99" t="s">
        <v>174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57"/>
      <c r="O219" s="20"/>
    </row>
    <row r="220" spans="2:15" ht="15" customHeight="1" x14ac:dyDescent="0.25">
      <c r="B220" s="127">
        <v>58</v>
      </c>
      <c r="C220" s="127"/>
      <c r="D220" s="127"/>
      <c r="E220" s="127"/>
      <c r="F220" s="127"/>
      <c r="G220" s="127"/>
      <c r="H220" s="98" t="s">
        <v>52</v>
      </c>
      <c r="I220" s="98"/>
      <c r="J220" s="98"/>
      <c r="K220" s="98"/>
      <c r="L220" s="98"/>
      <c r="M220" s="98"/>
      <c r="N220" s="57"/>
      <c r="O220" s="20"/>
    </row>
    <row r="221" spans="2:15" ht="15" customHeight="1" x14ac:dyDescent="0.25">
      <c r="B221" s="115">
        <v>57</v>
      </c>
      <c r="C221" s="115"/>
      <c r="D221" s="115"/>
      <c r="E221" s="115"/>
      <c r="F221" s="115"/>
      <c r="G221" s="115"/>
      <c r="H221" s="97" t="s">
        <v>53</v>
      </c>
      <c r="I221" s="97"/>
      <c r="J221" s="97"/>
      <c r="K221" s="97"/>
      <c r="L221" s="97"/>
      <c r="M221" s="97"/>
      <c r="N221" s="57"/>
      <c r="O221" s="20"/>
    </row>
    <row r="222" spans="2:15" ht="15" customHeight="1" x14ac:dyDescent="0.25">
      <c r="B222" s="127">
        <v>2</v>
      </c>
      <c r="C222" s="127"/>
      <c r="D222" s="127"/>
      <c r="E222" s="127"/>
      <c r="F222" s="127"/>
      <c r="G222" s="127"/>
      <c r="H222" s="98" t="s">
        <v>54</v>
      </c>
      <c r="I222" s="98"/>
      <c r="J222" s="98"/>
      <c r="K222" s="98"/>
      <c r="L222" s="98"/>
      <c r="M222" s="98"/>
      <c r="N222" s="57"/>
      <c r="O222" s="20"/>
    </row>
    <row r="223" spans="2:15" ht="15" customHeight="1" x14ac:dyDescent="0.25">
      <c r="B223" s="116">
        <f>B224+B225+B226</f>
        <v>43</v>
      </c>
      <c r="C223" s="116"/>
      <c r="D223" s="99" t="s">
        <v>55</v>
      </c>
      <c r="E223" s="99"/>
      <c r="F223" s="99"/>
      <c r="G223" s="99"/>
      <c r="H223" s="99"/>
      <c r="I223" s="99"/>
      <c r="J223" s="99"/>
      <c r="K223" s="99"/>
      <c r="L223" s="99"/>
      <c r="M223" s="99"/>
      <c r="N223" s="57"/>
      <c r="O223" s="20"/>
    </row>
    <row r="224" spans="2:15" ht="15" customHeight="1" x14ac:dyDescent="0.25">
      <c r="B224" s="115">
        <v>31</v>
      </c>
      <c r="C224" s="115"/>
      <c r="D224" s="115"/>
      <c r="E224" s="115"/>
      <c r="F224" s="115"/>
      <c r="G224" s="115"/>
      <c r="H224" s="98" t="s">
        <v>52</v>
      </c>
      <c r="I224" s="98"/>
      <c r="J224" s="98"/>
      <c r="K224" s="98"/>
      <c r="L224" s="98"/>
      <c r="M224" s="98"/>
      <c r="N224" s="57"/>
      <c r="O224" s="20"/>
    </row>
    <row r="225" spans="2:15" ht="15" customHeight="1" x14ac:dyDescent="0.25">
      <c r="B225" s="115">
        <v>10</v>
      </c>
      <c r="C225" s="115"/>
      <c r="D225" s="115"/>
      <c r="E225" s="115"/>
      <c r="F225" s="115"/>
      <c r="G225" s="115"/>
      <c r="H225" s="97" t="s">
        <v>53</v>
      </c>
      <c r="I225" s="97"/>
      <c r="J225" s="97"/>
      <c r="K225" s="97"/>
      <c r="L225" s="97"/>
      <c r="M225" s="97"/>
      <c r="N225" s="57"/>
      <c r="O225" s="20"/>
    </row>
    <row r="226" spans="2:15" ht="15" customHeight="1" x14ac:dyDescent="0.25">
      <c r="B226" s="115">
        <v>2</v>
      </c>
      <c r="C226" s="115"/>
      <c r="D226" s="115"/>
      <c r="E226" s="115"/>
      <c r="F226" s="115"/>
      <c r="G226" s="115"/>
      <c r="H226" s="98" t="s">
        <v>54</v>
      </c>
      <c r="I226" s="98"/>
      <c r="J226" s="98"/>
      <c r="K226" s="98"/>
      <c r="L226" s="98"/>
      <c r="M226" s="98"/>
      <c r="N226" s="57"/>
      <c r="O226" s="20"/>
    </row>
    <row r="227" spans="2:15" ht="15" customHeight="1" x14ac:dyDescent="0.25">
      <c r="B227" s="116">
        <f>SUM(B228:G230)</f>
        <v>119</v>
      </c>
      <c r="C227" s="116"/>
      <c r="D227" s="99" t="s">
        <v>56</v>
      </c>
      <c r="E227" s="99"/>
      <c r="F227" s="99"/>
      <c r="G227" s="99"/>
      <c r="H227" s="99"/>
      <c r="I227" s="99"/>
      <c r="J227" s="99"/>
      <c r="K227" s="99"/>
      <c r="L227" s="99"/>
      <c r="M227" s="99"/>
      <c r="N227" s="57"/>
      <c r="O227" s="20"/>
    </row>
    <row r="228" spans="2:15" ht="15" customHeight="1" x14ac:dyDescent="0.25">
      <c r="B228" s="115">
        <v>86</v>
      </c>
      <c r="C228" s="115"/>
      <c r="D228" s="115"/>
      <c r="E228" s="115"/>
      <c r="F228" s="115"/>
      <c r="G228" s="115"/>
      <c r="H228" s="98" t="s">
        <v>52</v>
      </c>
      <c r="I228" s="98"/>
      <c r="J228" s="98"/>
      <c r="K228" s="98"/>
      <c r="L228" s="98"/>
      <c r="M228" s="98"/>
      <c r="N228" s="57"/>
      <c r="O228" s="20"/>
    </row>
    <row r="229" spans="2:15" ht="15" customHeight="1" x14ac:dyDescent="0.25">
      <c r="B229" s="115">
        <v>28</v>
      </c>
      <c r="C229" s="115"/>
      <c r="D229" s="115"/>
      <c r="E229" s="115"/>
      <c r="F229" s="115"/>
      <c r="G229" s="115"/>
      <c r="H229" s="97" t="s">
        <v>53</v>
      </c>
      <c r="I229" s="97"/>
      <c r="J229" s="97"/>
      <c r="K229" s="97"/>
      <c r="L229" s="97"/>
      <c r="M229" s="97"/>
      <c r="N229" s="57"/>
      <c r="O229" s="20"/>
    </row>
    <row r="230" spans="2:15" ht="15" customHeight="1" x14ac:dyDescent="0.25">
      <c r="B230" s="115">
        <v>5</v>
      </c>
      <c r="C230" s="115"/>
      <c r="D230" s="115"/>
      <c r="E230" s="115"/>
      <c r="F230" s="115"/>
      <c r="G230" s="115"/>
      <c r="H230" s="98" t="s">
        <v>54</v>
      </c>
      <c r="I230" s="98"/>
      <c r="J230" s="98"/>
      <c r="K230" s="98"/>
      <c r="L230" s="98"/>
      <c r="M230" s="98"/>
      <c r="N230" s="57"/>
      <c r="O230" s="20"/>
    </row>
    <row r="231" spans="2:15" ht="15" customHeight="1" x14ac:dyDescent="0.25">
      <c r="B231" s="116">
        <f>SUM(B232:G234)</f>
        <v>7</v>
      </c>
      <c r="C231" s="116"/>
      <c r="D231" s="99" t="s">
        <v>175</v>
      </c>
      <c r="E231" s="99"/>
      <c r="F231" s="99"/>
      <c r="G231" s="99"/>
      <c r="H231" s="99"/>
      <c r="I231" s="99"/>
      <c r="J231" s="99"/>
      <c r="K231" s="99"/>
      <c r="L231" s="99"/>
      <c r="M231" s="99"/>
      <c r="N231" s="57"/>
      <c r="O231" s="20"/>
    </row>
    <row r="232" spans="2:15" ht="30" customHeight="1" x14ac:dyDescent="0.25">
      <c r="B232" s="115">
        <v>4</v>
      </c>
      <c r="C232" s="115"/>
      <c r="D232" s="115"/>
      <c r="E232" s="115"/>
      <c r="F232" s="115"/>
      <c r="G232" s="115"/>
      <c r="H232" s="98" t="s">
        <v>176</v>
      </c>
      <c r="I232" s="98"/>
      <c r="J232" s="98"/>
      <c r="K232" s="98"/>
      <c r="L232" s="98"/>
      <c r="M232" s="98"/>
      <c r="N232" s="57"/>
      <c r="O232" s="20"/>
    </row>
    <row r="233" spans="2:15" ht="30" customHeight="1" x14ac:dyDescent="0.25">
      <c r="B233" s="115">
        <v>2</v>
      </c>
      <c r="C233" s="115"/>
      <c r="D233" s="115"/>
      <c r="E233" s="115"/>
      <c r="F233" s="115"/>
      <c r="G233" s="115"/>
      <c r="H233" s="97" t="s">
        <v>178</v>
      </c>
      <c r="I233" s="97"/>
      <c r="J233" s="97"/>
      <c r="K233" s="97"/>
      <c r="L233" s="97"/>
      <c r="M233" s="97"/>
      <c r="N233" s="57"/>
      <c r="O233" s="20"/>
    </row>
    <row r="234" spans="2:15" ht="15" customHeight="1" x14ac:dyDescent="0.25">
      <c r="B234" s="115">
        <v>1</v>
      </c>
      <c r="C234" s="115"/>
      <c r="D234" s="115"/>
      <c r="E234" s="115"/>
      <c r="F234" s="115"/>
      <c r="G234" s="115"/>
      <c r="H234" s="98" t="s">
        <v>179</v>
      </c>
      <c r="I234" s="98"/>
      <c r="J234" s="98"/>
      <c r="K234" s="98"/>
      <c r="L234" s="98"/>
      <c r="M234" s="98"/>
      <c r="N234" s="57"/>
      <c r="O234" s="20"/>
    </row>
    <row r="235" spans="2:15" ht="15" customHeight="1" x14ac:dyDescent="0.25">
      <c r="B235" s="116">
        <f>SUM(B236:G238)</f>
        <v>4</v>
      </c>
      <c r="C235" s="116"/>
      <c r="D235" s="99" t="s">
        <v>57</v>
      </c>
      <c r="E235" s="99"/>
      <c r="F235" s="99"/>
      <c r="G235" s="99"/>
      <c r="H235" s="99"/>
      <c r="I235" s="99"/>
      <c r="J235" s="99"/>
      <c r="K235" s="99"/>
      <c r="L235" s="99"/>
      <c r="M235" s="99"/>
      <c r="N235" s="57"/>
      <c r="O235" s="20"/>
    </row>
    <row r="236" spans="2:15" ht="15" customHeight="1" x14ac:dyDescent="0.25">
      <c r="B236" s="115">
        <v>1</v>
      </c>
      <c r="C236" s="115"/>
      <c r="D236" s="115"/>
      <c r="E236" s="115"/>
      <c r="F236" s="115"/>
      <c r="G236" s="115"/>
      <c r="H236" s="98" t="s">
        <v>180</v>
      </c>
      <c r="I236" s="98"/>
      <c r="J236" s="98"/>
      <c r="K236" s="98"/>
      <c r="L236" s="98"/>
      <c r="M236" s="98"/>
      <c r="N236" s="57"/>
      <c r="O236" s="20"/>
    </row>
    <row r="237" spans="2:15" ht="15" customHeight="1" x14ac:dyDescent="0.25">
      <c r="B237" s="115">
        <v>2</v>
      </c>
      <c r="C237" s="115"/>
      <c r="D237" s="115"/>
      <c r="E237" s="115"/>
      <c r="F237" s="115"/>
      <c r="G237" s="115"/>
      <c r="H237" s="97" t="s">
        <v>181</v>
      </c>
      <c r="I237" s="97"/>
      <c r="J237" s="97"/>
      <c r="K237" s="97"/>
      <c r="L237" s="97"/>
      <c r="M237" s="97"/>
      <c r="N237" s="57"/>
      <c r="O237" s="20"/>
    </row>
    <row r="238" spans="2:15" ht="15" customHeight="1" x14ac:dyDescent="0.25">
      <c r="B238" s="115">
        <v>1</v>
      </c>
      <c r="C238" s="115"/>
      <c r="D238" s="115"/>
      <c r="E238" s="115"/>
      <c r="F238" s="115"/>
      <c r="G238" s="115"/>
      <c r="H238" s="98" t="s">
        <v>182</v>
      </c>
      <c r="I238" s="98"/>
      <c r="J238" s="98"/>
      <c r="K238" s="98"/>
      <c r="L238" s="98"/>
      <c r="M238" s="98"/>
      <c r="N238" s="57"/>
      <c r="O238" s="20"/>
    </row>
    <row r="239" spans="2:15" ht="15" customHeight="1" x14ac:dyDescent="0.25">
      <c r="B239" s="116">
        <f>SUM(B240:G242)</f>
        <v>1</v>
      </c>
      <c r="C239" s="116"/>
      <c r="D239" s="99" t="s">
        <v>58</v>
      </c>
      <c r="E239" s="99"/>
      <c r="F239" s="99"/>
      <c r="G239" s="99"/>
      <c r="H239" s="99"/>
      <c r="I239" s="99"/>
      <c r="J239" s="99"/>
      <c r="K239" s="99"/>
      <c r="L239" s="99"/>
      <c r="M239" s="99"/>
      <c r="N239" s="57"/>
      <c r="O239" s="20"/>
    </row>
    <row r="240" spans="2:15" ht="15" customHeight="1" x14ac:dyDescent="0.25">
      <c r="B240" s="115">
        <v>1</v>
      </c>
      <c r="C240" s="115"/>
      <c r="D240" s="115"/>
      <c r="E240" s="115"/>
      <c r="F240" s="115"/>
      <c r="G240" s="115"/>
      <c r="H240" s="98" t="s">
        <v>52</v>
      </c>
      <c r="I240" s="98"/>
      <c r="J240" s="98"/>
      <c r="K240" s="98"/>
      <c r="L240" s="98"/>
      <c r="M240" s="98"/>
      <c r="N240" s="57"/>
      <c r="O240" s="20"/>
    </row>
    <row r="241" spans="2:15" ht="15" customHeight="1" x14ac:dyDescent="0.25">
      <c r="B241" s="115">
        <v>0</v>
      </c>
      <c r="C241" s="115"/>
      <c r="D241" s="115"/>
      <c r="E241" s="115"/>
      <c r="F241" s="115"/>
      <c r="G241" s="115"/>
      <c r="H241" s="97" t="s">
        <v>53</v>
      </c>
      <c r="I241" s="97"/>
      <c r="J241" s="97"/>
      <c r="K241" s="97"/>
      <c r="L241" s="97"/>
      <c r="M241" s="97"/>
      <c r="N241" s="57"/>
      <c r="O241" s="20"/>
    </row>
    <row r="242" spans="2:15" ht="15" customHeight="1" x14ac:dyDescent="0.25">
      <c r="B242" s="115">
        <v>0</v>
      </c>
      <c r="C242" s="115"/>
      <c r="D242" s="115"/>
      <c r="E242" s="115"/>
      <c r="F242" s="115"/>
      <c r="G242" s="115"/>
      <c r="H242" s="98" t="s">
        <v>54</v>
      </c>
      <c r="I242" s="98"/>
      <c r="J242" s="98"/>
      <c r="K242" s="98"/>
      <c r="L242" s="98"/>
      <c r="M242" s="98"/>
      <c r="N242" s="57"/>
      <c r="O242" s="20"/>
    </row>
    <row r="243" spans="2:15" ht="15" customHeight="1" x14ac:dyDescent="0.25">
      <c r="B243" s="116">
        <f>SUM(B244:G247)</f>
        <v>91</v>
      </c>
      <c r="C243" s="116"/>
      <c r="D243" s="99" t="s">
        <v>59</v>
      </c>
      <c r="E243" s="99"/>
      <c r="F243" s="99"/>
      <c r="G243" s="99"/>
      <c r="H243" s="99"/>
      <c r="I243" s="99"/>
      <c r="J243" s="99"/>
      <c r="K243" s="99"/>
      <c r="L243" s="99"/>
      <c r="M243" s="99"/>
      <c r="N243" s="57"/>
      <c r="O243" s="20"/>
    </row>
    <row r="244" spans="2:15" ht="15" customHeight="1" x14ac:dyDescent="0.25">
      <c r="B244" s="115">
        <v>34</v>
      </c>
      <c r="C244" s="115"/>
      <c r="D244" s="115"/>
      <c r="E244" s="115"/>
      <c r="F244" s="115"/>
      <c r="G244" s="115"/>
      <c r="H244" s="98" t="s">
        <v>52</v>
      </c>
      <c r="I244" s="98"/>
      <c r="J244" s="98"/>
      <c r="K244" s="98"/>
      <c r="L244" s="98"/>
      <c r="M244" s="98"/>
      <c r="N244" s="57"/>
      <c r="O244" s="20"/>
    </row>
    <row r="245" spans="2:15" ht="15" customHeight="1" x14ac:dyDescent="0.25">
      <c r="B245" s="115">
        <v>25</v>
      </c>
      <c r="C245" s="115"/>
      <c r="D245" s="115"/>
      <c r="E245" s="115"/>
      <c r="F245" s="115"/>
      <c r="G245" s="115"/>
      <c r="H245" s="97" t="s">
        <v>53</v>
      </c>
      <c r="I245" s="97"/>
      <c r="J245" s="97"/>
      <c r="K245" s="97"/>
      <c r="L245" s="97"/>
      <c r="M245" s="97"/>
      <c r="N245" s="57"/>
      <c r="O245" s="20"/>
    </row>
    <row r="246" spans="2:15" ht="15" customHeight="1" x14ac:dyDescent="0.25">
      <c r="B246" s="115">
        <v>8</v>
      </c>
      <c r="C246" s="115"/>
      <c r="D246" s="115"/>
      <c r="E246" s="115"/>
      <c r="F246" s="115"/>
      <c r="G246" s="115"/>
      <c r="H246" s="98" t="s">
        <v>60</v>
      </c>
      <c r="I246" s="98"/>
      <c r="J246" s="98"/>
      <c r="K246" s="98"/>
      <c r="L246" s="98"/>
      <c r="M246" s="98"/>
      <c r="N246" s="57"/>
      <c r="O246" s="20"/>
    </row>
    <row r="247" spans="2:15" ht="15" customHeight="1" x14ac:dyDescent="0.25">
      <c r="B247" s="115">
        <v>24</v>
      </c>
      <c r="C247" s="115"/>
      <c r="D247" s="115"/>
      <c r="E247" s="115"/>
      <c r="F247" s="115"/>
      <c r="G247" s="115"/>
      <c r="H247" s="98" t="s">
        <v>61</v>
      </c>
      <c r="I247" s="98"/>
      <c r="J247" s="98"/>
      <c r="K247" s="98"/>
      <c r="L247" s="98"/>
      <c r="M247" s="98"/>
      <c r="N247" s="57"/>
      <c r="O247" s="20"/>
    </row>
    <row r="248" spans="2:15" ht="15" customHeight="1" x14ac:dyDescent="0.25">
      <c r="B248" s="116">
        <f>SUM(B249:G250)</f>
        <v>2</v>
      </c>
      <c r="C248" s="116"/>
      <c r="D248" s="99" t="s">
        <v>69</v>
      </c>
      <c r="E248" s="99"/>
      <c r="F248" s="99"/>
      <c r="G248" s="99"/>
      <c r="H248" s="99"/>
      <c r="I248" s="99"/>
      <c r="J248" s="99"/>
      <c r="K248" s="99"/>
      <c r="L248" s="99"/>
      <c r="M248" s="99"/>
      <c r="N248" s="57"/>
      <c r="O248" s="20"/>
    </row>
    <row r="249" spans="2:15" ht="15" customHeight="1" x14ac:dyDescent="0.25">
      <c r="B249" s="115">
        <v>1</v>
      </c>
      <c r="C249" s="115"/>
      <c r="D249" s="115"/>
      <c r="E249" s="115"/>
      <c r="F249" s="115"/>
      <c r="G249" s="115"/>
      <c r="H249" s="98" t="s">
        <v>52</v>
      </c>
      <c r="I249" s="98"/>
      <c r="J249" s="98"/>
      <c r="K249" s="98"/>
      <c r="L249" s="98"/>
      <c r="M249" s="98"/>
      <c r="N249" s="57"/>
      <c r="O249" s="20"/>
    </row>
    <row r="250" spans="2:15" ht="15" customHeight="1" x14ac:dyDescent="0.25">
      <c r="B250" s="115">
        <v>1</v>
      </c>
      <c r="C250" s="115"/>
      <c r="D250" s="115"/>
      <c r="E250" s="115"/>
      <c r="F250" s="115"/>
      <c r="G250" s="115"/>
      <c r="H250" s="97" t="s">
        <v>53</v>
      </c>
      <c r="I250" s="97"/>
      <c r="J250" s="97"/>
      <c r="K250" s="97"/>
      <c r="L250" s="97"/>
      <c r="M250" s="97"/>
      <c r="N250" s="58"/>
      <c r="O250" s="20"/>
    </row>
    <row r="251" spans="2:15" ht="15" customHeight="1" x14ac:dyDescent="0.25">
      <c r="B251" s="22"/>
      <c r="C251" s="22"/>
      <c r="D251" s="22"/>
      <c r="E251" s="22"/>
      <c r="F251" s="22"/>
      <c r="G251" s="22"/>
      <c r="H251" s="23"/>
      <c r="I251" s="23"/>
      <c r="J251" s="23"/>
      <c r="K251" s="23"/>
      <c r="L251" s="23"/>
      <c r="M251" s="23"/>
      <c r="N251" s="23"/>
      <c r="O251" s="20"/>
    </row>
    <row r="252" spans="2:15" ht="15" customHeight="1" x14ac:dyDescent="0.25">
      <c r="B252" s="104">
        <f>B253+B256+B259</f>
        <v>41637</v>
      </c>
      <c r="C252" s="104"/>
      <c r="D252" s="105" t="s">
        <v>140</v>
      </c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20"/>
    </row>
    <row r="253" spans="2:15" ht="15" customHeight="1" x14ac:dyDescent="0.25">
      <c r="B253" s="162">
        <f>H254+H255</f>
        <v>28044</v>
      </c>
      <c r="C253" s="162"/>
      <c r="D253" s="162"/>
      <c r="E253" s="162"/>
      <c r="F253" s="162"/>
      <c r="G253" s="162"/>
      <c r="H253" s="136" t="s">
        <v>135</v>
      </c>
      <c r="I253" s="136"/>
      <c r="J253" s="136"/>
      <c r="K253" s="136"/>
      <c r="L253" s="136"/>
      <c r="M253" s="136"/>
      <c r="N253" s="136"/>
      <c r="O253" s="20"/>
    </row>
    <row r="254" spans="2:15" x14ac:dyDescent="0.25">
      <c r="B254" s="30"/>
      <c r="C254" s="31"/>
      <c r="D254" s="31"/>
      <c r="E254" s="31"/>
      <c r="F254" s="31"/>
      <c r="G254" s="31"/>
      <c r="H254" s="163">
        <v>27670</v>
      </c>
      <c r="I254" s="164"/>
      <c r="J254" s="165"/>
      <c r="K254" s="32"/>
      <c r="L254" s="166" t="s">
        <v>134</v>
      </c>
      <c r="M254" s="167"/>
      <c r="N254" s="168"/>
      <c r="O254" s="20"/>
    </row>
    <row r="255" spans="2:15" ht="15" customHeight="1" x14ac:dyDescent="0.25">
      <c r="B255" s="140"/>
      <c r="C255" s="141"/>
      <c r="D255" s="141"/>
      <c r="E255" s="141"/>
      <c r="F255" s="141"/>
      <c r="G255" s="141"/>
      <c r="H255" s="169">
        <v>374</v>
      </c>
      <c r="I255" s="170"/>
      <c r="J255" s="171"/>
      <c r="K255" s="24"/>
      <c r="L255" s="166" t="s">
        <v>143</v>
      </c>
      <c r="M255" s="167"/>
      <c r="N255" s="168"/>
      <c r="O255" s="20"/>
    </row>
    <row r="256" spans="2:15" x14ac:dyDescent="0.25">
      <c r="B256" s="162">
        <f>H257+H258</f>
        <v>13553</v>
      </c>
      <c r="C256" s="162"/>
      <c r="D256" s="162"/>
      <c r="E256" s="162"/>
      <c r="F256" s="162"/>
      <c r="G256" s="162"/>
      <c r="H256" s="136" t="s">
        <v>136</v>
      </c>
      <c r="I256" s="136"/>
      <c r="J256" s="136"/>
      <c r="K256" s="136"/>
      <c r="L256" s="136"/>
      <c r="M256" s="136"/>
      <c r="N256" s="136"/>
      <c r="O256" s="20"/>
    </row>
    <row r="257" spans="2:15" ht="15" customHeight="1" x14ac:dyDescent="0.25">
      <c r="B257" s="140"/>
      <c r="C257" s="141"/>
      <c r="D257" s="141"/>
      <c r="E257" s="141"/>
      <c r="F257" s="141"/>
      <c r="G257" s="142"/>
      <c r="H257" s="163">
        <v>13520</v>
      </c>
      <c r="I257" s="164"/>
      <c r="J257" s="165"/>
      <c r="K257" s="32"/>
      <c r="L257" s="166" t="s">
        <v>134</v>
      </c>
      <c r="M257" s="167"/>
      <c r="N257" s="168"/>
      <c r="O257" s="20"/>
    </row>
    <row r="258" spans="2:15" x14ac:dyDescent="0.25">
      <c r="B258" s="140"/>
      <c r="C258" s="141"/>
      <c r="D258" s="141"/>
      <c r="E258" s="141"/>
      <c r="F258" s="141"/>
      <c r="G258" s="142"/>
      <c r="H258" s="170">
        <v>33</v>
      </c>
      <c r="I258" s="170"/>
      <c r="J258" s="171"/>
      <c r="K258" s="24"/>
      <c r="L258" s="166" t="s">
        <v>143</v>
      </c>
      <c r="M258" s="167"/>
      <c r="N258" s="168"/>
      <c r="O258" s="20"/>
    </row>
    <row r="259" spans="2:15" ht="15" customHeight="1" x14ac:dyDescent="0.25">
      <c r="B259" s="162">
        <f>H260+H261</f>
        <v>40</v>
      </c>
      <c r="C259" s="162"/>
      <c r="D259" s="162"/>
      <c r="E259" s="162"/>
      <c r="F259" s="162"/>
      <c r="G259" s="162"/>
      <c r="H259" s="136" t="s">
        <v>137</v>
      </c>
      <c r="I259" s="136"/>
      <c r="J259" s="136"/>
      <c r="K259" s="136"/>
      <c r="L259" s="136"/>
      <c r="M259" s="136"/>
      <c r="N259" s="136"/>
      <c r="O259" s="20"/>
    </row>
    <row r="260" spans="2:15" ht="15" customHeight="1" x14ac:dyDescent="0.25">
      <c r="B260" s="140"/>
      <c r="C260" s="141"/>
      <c r="D260" s="141"/>
      <c r="E260" s="141"/>
      <c r="F260" s="141"/>
      <c r="G260" s="142"/>
      <c r="H260" s="163">
        <v>40</v>
      </c>
      <c r="I260" s="164"/>
      <c r="J260" s="165"/>
      <c r="K260" s="32"/>
      <c r="L260" s="166" t="s">
        <v>134</v>
      </c>
      <c r="M260" s="167"/>
      <c r="N260" s="168"/>
      <c r="O260" s="20"/>
    </row>
    <row r="261" spans="2:15" ht="15" customHeight="1" x14ac:dyDescent="0.25">
      <c r="B261" s="140"/>
      <c r="C261" s="141"/>
      <c r="D261" s="141"/>
      <c r="E261" s="141"/>
      <c r="F261" s="141"/>
      <c r="G261" s="142"/>
      <c r="H261" s="170">
        <v>0</v>
      </c>
      <c r="I261" s="170"/>
      <c r="J261" s="171"/>
      <c r="K261" s="24"/>
      <c r="L261" s="166" t="s">
        <v>143</v>
      </c>
      <c r="M261" s="167"/>
      <c r="N261" s="168"/>
      <c r="O261" s="20"/>
    </row>
    <row r="262" spans="2:15" ht="15" customHeight="1" x14ac:dyDescent="0.25">
      <c r="B262" s="104">
        <f>B263+B264+B265</f>
        <v>2</v>
      </c>
      <c r="C262" s="104"/>
      <c r="D262" s="105" t="s">
        <v>62</v>
      </c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20"/>
    </row>
    <row r="263" spans="2:15" ht="15" customHeight="1" x14ac:dyDescent="0.25">
      <c r="B263" s="117">
        <v>1</v>
      </c>
      <c r="C263" s="117"/>
      <c r="D263" s="117"/>
      <c r="E263" s="117"/>
      <c r="F263" s="117"/>
      <c r="G263" s="117"/>
      <c r="H263" s="118" t="s">
        <v>52</v>
      </c>
      <c r="I263" s="118"/>
      <c r="J263" s="118"/>
      <c r="K263" s="118"/>
      <c r="L263" s="118"/>
      <c r="M263" s="118"/>
      <c r="N263" s="118"/>
      <c r="O263" s="20"/>
    </row>
    <row r="264" spans="2:15" ht="15" customHeight="1" x14ac:dyDescent="0.25">
      <c r="B264" s="117">
        <v>1</v>
      </c>
      <c r="C264" s="117"/>
      <c r="D264" s="117"/>
      <c r="E264" s="117"/>
      <c r="F264" s="117"/>
      <c r="G264" s="117"/>
      <c r="H264" s="118" t="s">
        <v>53</v>
      </c>
      <c r="I264" s="118"/>
      <c r="J264" s="118"/>
      <c r="K264" s="118"/>
      <c r="L264" s="118"/>
      <c r="M264" s="118"/>
      <c r="N264" s="118"/>
      <c r="O264" s="20"/>
    </row>
    <row r="265" spans="2:15" ht="15" customHeight="1" x14ac:dyDescent="0.25">
      <c r="B265" s="117">
        <v>0</v>
      </c>
      <c r="C265" s="117"/>
      <c r="D265" s="117"/>
      <c r="E265" s="117"/>
      <c r="F265" s="117"/>
      <c r="G265" s="117"/>
      <c r="H265" s="118" t="s">
        <v>54</v>
      </c>
      <c r="I265" s="118"/>
      <c r="J265" s="118"/>
      <c r="K265" s="118"/>
      <c r="L265" s="118"/>
      <c r="M265" s="118"/>
      <c r="N265" s="118"/>
      <c r="O265" s="20"/>
    </row>
    <row r="266" spans="2:15" ht="15" customHeight="1" x14ac:dyDescent="0.25">
      <c r="B266" s="104">
        <f>B267+B269+B271+B273+B268+B270+B272+B274</f>
        <v>481</v>
      </c>
      <c r="C266" s="104"/>
      <c r="D266" s="105" t="s">
        <v>139</v>
      </c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20"/>
    </row>
    <row r="267" spans="2:15" ht="15" customHeight="1" x14ac:dyDescent="0.25">
      <c r="B267" s="162">
        <v>267</v>
      </c>
      <c r="C267" s="162"/>
      <c r="D267" s="162"/>
      <c r="E267" s="162"/>
      <c r="F267" s="162"/>
      <c r="G267" s="162"/>
      <c r="H267" s="136" t="s">
        <v>52</v>
      </c>
      <c r="I267" s="136"/>
      <c r="J267" s="136"/>
      <c r="K267" s="136"/>
      <c r="L267" s="136"/>
      <c r="M267" s="136"/>
      <c r="N267" s="136"/>
      <c r="O267" s="20"/>
    </row>
    <row r="268" spans="2:15" ht="15" customHeight="1" x14ac:dyDescent="0.25">
      <c r="B268" s="121">
        <v>9</v>
      </c>
      <c r="C268" s="122"/>
      <c r="D268" s="122"/>
      <c r="E268" s="122"/>
      <c r="F268" s="122"/>
      <c r="G268" s="122"/>
      <c r="H268" s="123"/>
      <c r="I268" s="124" t="s">
        <v>145</v>
      </c>
      <c r="J268" s="125"/>
      <c r="K268" s="125"/>
      <c r="L268" s="125"/>
      <c r="M268" s="125"/>
      <c r="N268" s="126"/>
      <c r="O268" s="20"/>
    </row>
    <row r="269" spans="2:15" x14ac:dyDescent="0.25">
      <c r="B269" s="162">
        <v>146</v>
      </c>
      <c r="C269" s="162"/>
      <c r="D269" s="162"/>
      <c r="E269" s="162"/>
      <c r="F269" s="162"/>
      <c r="G269" s="162"/>
      <c r="H269" s="136" t="s">
        <v>71</v>
      </c>
      <c r="I269" s="136"/>
      <c r="J269" s="136"/>
      <c r="K269" s="136"/>
      <c r="L269" s="136"/>
      <c r="M269" s="136"/>
      <c r="N269" s="136"/>
      <c r="O269" s="20"/>
    </row>
    <row r="270" spans="2:15" x14ac:dyDescent="0.25">
      <c r="B270" s="121">
        <v>12</v>
      </c>
      <c r="C270" s="122"/>
      <c r="D270" s="122"/>
      <c r="E270" s="122"/>
      <c r="F270" s="122"/>
      <c r="G270" s="122"/>
      <c r="H270" s="123"/>
      <c r="I270" s="124" t="s">
        <v>146</v>
      </c>
      <c r="J270" s="125"/>
      <c r="K270" s="125"/>
      <c r="L270" s="125"/>
      <c r="M270" s="125"/>
      <c r="N270" s="126"/>
      <c r="O270" s="20"/>
    </row>
    <row r="271" spans="2:15" x14ac:dyDescent="0.25">
      <c r="B271" s="162">
        <v>28</v>
      </c>
      <c r="C271" s="162"/>
      <c r="D271" s="162"/>
      <c r="E271" s="162"/>
      <c r="F271" s="162"/>
      <c r="G271" s="162"/>
      <c r="H271" s="136" t="s">
        <v>54</v>
      </c>
      <c r="I271" s="136"/>
      <c r="J271" s="136"/>
      <c r="K271" s="136"/>
      <c r="L271" s="136"/>
      <c r="M271" s="136"/>
      <c r="N271" s="136"/>
      <c r="O271" s="20"/>
    </row>
    <row r="272" spans="2:15" x14ac:dyDescent="0.25">
      <c r="B272" s="121">
        <v>4</v>
      </c>
      <c r="C272" s="122"/>
      <c r="D272" s="122"/>
      <c r="E272" s="122"/>
      <c r="F272" s="122"/>
      <c r="G272" s="122"/>
      <c r="H272" s="123"/>
      <c r="I272" s="124" t="s">
        <v>148</v>
      </c>
      <c r="J272" s="125"/>
      <c r="K272" s="125"/>
      <c r="L272" s="125"/>
      <c r="M272" s="125"/>
      <c r="N272" s="126"/>
      <c r="O272" s="20"/>
    </row>
    <row r="273" spans="2:15" x14ac:dyDescent="0.25">
      <c r="B273" s="162">
        <v>15</v>
      </c>
      <c r="C273" s="162"/>
      <c r="D273" s="162"/>
      <c r="E273" s="162"/>
      <c r="F273" s="162"/>
      <c r="G273" s="162"/>
      <c r="H273" s="136" t="s">
        <v>61</v>
      </c>
      <c r="I273" s="136"/>
      <c r="J273" s="136"/>
      <c r="K273" s="136"/>
      <c r="L273" s="136"/>
      <c r="M273" s="136"/>
      <c r="N273" s="136"/>
      <c r="O273" s="20"/>
    </row>
    <row r="274" spans="2:15" ht="15" customHeight="1" x14ac:dyDescent="0.25">
      <c r="B274" s="121">
        <v>0</v>
      </c>
      <c r="C274" s="122"/>
      <c r="D274" s="122"/>
      <c r="E274" s="122"/>
      <c r="F274" s="122"/>
      <c r="G274" s="122"/>
      <c r="H274" s="123"/>
      <c r="I274" s="124" t="s">
        <v>147</v>
      </c>
      <c r="J274" s="125"/>
      <c r="K274" s="125"/>
      <c r="L274" s="125"/>
      <c r="M274" s="125"/>
      <c r="N274" s="126"/>
      <c r="O274" s="20"/>
    </row>
    <row r="275" spans="2:15" x14ac:dyDescent="0.25">
      <c r="B275" s="104">
        <f>B276+B277+B278+B279</f>
        <v>10</v>
      </c>
      <c r="C275" s="104"/>
      <c r="D275" s="105" t="s">
        <v>141</v>
      </c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20"/>
    </row>
    <row r="276" spans="2:15" x14ac:dyDescent="0.25">
      <c r="B276" s="146">
        <v>4</v>
      </c>
      <c r="C276" s="146"/>
      <c r="D276" s="146"/>
      <c r="E276" s="146"/>
      <c r="F276" s="146"/>
      <c r="G276" s="146"/>
      <c r="H276" s="113" t="s">
        <v>52</v>
      </c>
      <c r="I276" s="113"/>
      <c r="J276" s="113"/>
      <c r="K276" s="113"/>
      <c r="L276" s="113"/>
      <c r="M276" s="113"/>
      <c r="N276" s="113"/>
      <c r="O276" s="20"/>
    </row>
    <row r="277" spans="2:15" x14ac:dyDescent="0.25">
      <c r="B277" s="146">
        <v>3</v>
      </c>
      <c r="C277" s="146"/>
      <c r="D277" s="146"/>
      <c r="E277" s="146"/>
      <c r="F277" s="146"/>
      <c r="G277" s="146"/>
      <c r="H277" s="113" t="s">
        <v>71</v>
      </c>
      <c r="I277" s="113"/>
      <c r="J277" s="113"/>
      <c r="K277" s="113"/>
      <c r="L277" s="113"/>
      <c r="M277" s="113"/>
      <c r="N277" s="113"/>
      <c r="O277" s="20"/>
    </row>
    <row r="278" spans="2:15" x14ac:dyDescent="0.25">
      <c r="B278" s="146">
        <v>1</v>
      </c>
      <c r="C278" s="146"/>
      <c r="D278" s="146"/>
      <c r="E278" s="146"/>
      <c r="F278" s="146"/>
      <c r="G278" s="146"/>
      <c r="H278" s="113" t="s">
        <v>54</v>
      </c>
      <c r="I278" s="113"/>
      <c r="J278" s="113"/>
      <c r="K278" s="113"/>
      <c r="L278" s="113"/>
      <c r="M278" s="113"/>
      <c r="N278" s="113"/>
      <c r="O278" s="20"/>
    </row>
    <row r="279" spans="2:15" ht="16.5" customHeight="1" x14ac:dyDescent="0.25">
      <c r="B279" s="146">
        <v>2</v>
      </c>
      <c r="C279" s="146"/>
      <c r="D279" s="146"/>
      <c r="E279" s="146"/>
      <c r="F279" s="146"/>
      <c r="G279" s="146"/>
      <c r="H279" s="113" t="s">
        <v>61</v>
      </c>
      <c r="I279" s="113"/>
      <c r="J279" s="113"/>
      <c r="K279" s="113"/>
      <c r="L279" s="113"/>
      <c r="M279" s="113"/>
      <c r="N279" s="113"/>
      <c r="O279" s="20"/>
    </row>
    <row r="280" spans="2:15" ht="16.5" customHeight="1" x14ac:dyDescent="0.25">
      <c r="B280" s="22"/>
      <c r="C280" s="22"/>
      <c r="D280" s="22"/>
      <c r="E280" s="22"/>
      <c r="F280" s="22"/>
      <c r="G280" s="22"/>
      <c r="H280" s="23"/>
      <c r="I280" s="23"/>
      <c r="J280" s="23"/>
      <c r="K280" s="23"/>
      <c r="L280" s="23"/>
      <c r="M280" s="23"/>
      <c r="N280" s="23"/>
      <c r="O280" s="20"/>
    </row>
    <row r="281" spans="2:15" ht="17.45" customHeight="1" x14ac:dyDescent="0.25">
      <c r="B281" s="101" t="s">
        <v>72</v>
      </c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20"/>
    </row>
    <row r="282" spans="2:15" ht="15" customHeight="1" x14ac:dyDescent="0.25">
      <c r="B282" s="172">
        <f>((B284+B287)/(B285+B288))</f>
        <v>4.0336605890603083</v>
      </c>
      <c r="C282" s="173"/>
      <c r="D282" s="173"/>
      <c r="E282" s="173"/>
      <c r="F282" s="173"/>
      <c r="G282" s="174"/>
      <c r="H282" s="175" t="s">
        <v>103</v>
      </c>
      <c r="I282" s="175"/>
      <c r="J282" s="175"/>
      <c r="K282" s="175"/>
      <c r="L282" s="175"/>
      <c r="M282" s="175"/>
      <c r="N282" s="175"/>
      <c r="O282" s="20"/>
    </row>
    <row r="283" spans="2:15" ht="15" customHeight="1" x14ac:dyDescent="0.25">
      <c r="B283" s="176">
        <f>B284/B285</f>
        <v>5.7555555555555555</v>
      </c>
      <c r="C283" s="176"/>
      <c r="D283" s="176"/>
      <c r="E283" s="176"/>
      <c r="F283" s="176"/>
      <c r="G283" s="176"/>
      <c r="H283" s="176"/>
      <c r="I283" s="177" t="s">
        <v>105</v>
      </c>
      <c r="J283" s="177"/>
      <c r="K283" s="177"/>
      <c r="L283" s="177"/>
      <c r="M283" s="177"/>
      <c r="N283" s="177"/>
      <c r="O283" s="20"/>
    </row>
    <row r="284" spans="2:15" x14ac:dyDescent="0.25">
      <c r="B284" s="146">
        <f>B35</f>
        <v>2331</v>
      </c>
      <c r="C284" s="146"/>
      <c r="D284" s="146"/>
      <c r="E284" s="146"/>
      <c r="F284" s="146"/>
      <c r="G284" s="146"/>
      <c r="H284" s="146"/>
      <c r="I284" s="146"/>
      <c r="J284" s="157" t="s">
        <v>118</v>
      </c>
      <c r="K284" s="157"/>
      <c r="L284" s="157"/>
      <c r="M284" s="157"/>
      <c r="N284" s="157"/>
      <c r="O284" s="20"/>
    </row>
    <row r="285" spans="2:15" x14ac:dyDescent="0.25">
      <c r="B285" s="146">
        <v>405</v>
      </c>
      <c r="C285" s="146"/>
      <c r="D285" s="146"/>
      <c r="E285" s="146"/>
      <c r="F285" s="146"/>
      <c r="G285" s="146"/>
      <c r="H285" s="146"/>
      <c r="I285" s="146"/>
      <c r="J285" s="157" t="s">
        <v>104</v>
      </c>
      <c r="K285" s="157"/>
      <c r="L285" s="157"/>
      <c r="M285" s="157"/>
      <c r="N285" s="157"/>
      <c r="O285" s="20"/>
    </row>
    <row r="286" spans="2:15" ht="15" customHeight="1" x14ac:dyDescent="0.25">
      <c r="B286" s="176">
        <f>B287/B288</f>
        <v>1.7694805194805194</v>
      </c>
      <c r="C286" s="176"/>
      <c r="D286" s="176"/>
      <c r="E286" s="176"/>
      <c r="F286" s="176"/>
      <c r="G286" s="176"/>
      <c r="H286" s="176"/>
      <c r="I286" s="177" t="s">
        <v>107</v>
      </c>
      <c r="J286" s="177"/>
      <c r="K286" s="177"/>
      <c r="L286" s="177"/>
      <c r="M286" s="177"/>
      <c r="N286" s="177"/>
      <c r="O286" s="20"/>
    </row>
    <row r="287" spans="2:15" x14ac:dyDescent="0.25">
      <c r="B287" s="146">
        <f>B42</f>
        <v>545</v>
      </c>
      <c r="C287" s="146"/>
      <c r="D287" s="146"/>
      <c r="E287" s="146"/>
      <c r="F287" s="146"/>
      <c r="G287" s="146"/>
      <c r="H287" s="146"/>
      <c r="I287" s="146"/>
      <c r="J287" s="157" t="s">
        <v>119</v>
      </c>
      <c r="K287" s="157"/>
      <c r="L287" s="157"/>
      <c r="M287" s="157"/>
      <c r="N287" s="157"/>
      <c r="O287" s="20"/>
    </row>
    <row r="288" spans="2:15" x14ac:dyDescent="0.25">
      <c r="B288" s="178">
        <v>308</v>
      </c>
      <c r="C288" s="178"/>
      <c r="D288" s="178"/>
      <c r="E288" s="178"/>
      <c r="F288" s="178"/>
      <c r="G288" s="178"/>
      <c r="H288" s="178"/>
      <c r="I288" s="178"/>
      <c r="J288" s="157" t="s">
        <v>106</v>
      </c>
      <c r="K288" s="157"/>
      <c r="L288" s="157"/>
      <c r="M288" s="157"/>
      <c r="N288" s="157"/>
      <c r="O288" s="20"/>
    </row>
    <row r="289" spans="2:15" ht="15" customHeight="1" x14ac:dyDescent="0.25">
      <c r="B289" s="179">
        <f>((B291+B294+B297)/(B292+B295+B298))</f>
        <v>6.2385786802030454</v>
      </c>
      <c r="C289" s="180"/>
      <c r="D289" s="180"/>
      <c r="E289" s="180"/>
      <c r="F289" s="180"/>
      <c r="G289" s="181"/>
      <c r="H289" s="175" t="s">
        <v>110</v>
      </c>
      <c r="I289" s="175"/>
      <c r="J289" s="175"/>
      <c r="K289" s="175"/>
      <c r="L289" s="175"/>
      <c r="M289" s="175"/>
      <c r="N289" s="175"/>
      <c r="O289" s="20"/>
    </row>
    <row r="290" spans="2:15" x14ac:dyDescent="0.25">
      <c r="B290" s="176">
        <f>B291/B292</f>
        <v>6.7901234567901234</v>
      </c>
      <c r="C290" s="176"/>
      <c r="D290" s="176"/>
      <c r="E290" s="176"/>
      <c r="F290" s="176"/>
      <c r="G290" s="176"/>
      <c r="H290" s="176"/>
      <c r="I290" s="177" t="s">
        <v>108</v>
      </c>
      <c r="J290" s="177"/>
      <c r="K290" s="177"/>
      <c r="L290" s="177"/>
      <c r="M290" s="177"/>
      <c r="N290" s="177"/>
      <c r="O290" s="20"/>
    </row>
    <row r="291" spans="2:15" x14ac:dyDescent="0.25">
      <c r="B291" s="146">
        <f>B47</f>
        <v>2750</v>
      </c>
      <c r="C291" s="146"/>
      <c r="D291" s="146"/>
      <c r="E291" s="146"/>
      <c r="F291" s="146"/>
      <c r="G291" s="146"/>
      <c r="H291" s="146"/>
      <c r="I291" s="146"/>
      <c r="J291" s="157" t="s">
        <v>120</v>
      </c>
      <c r="K291" s="157"/>
      <c r="L291" s="157"/>
      <c r="M291" s="157"/>
      <c r="N291" s="157"/>
      <c r="O291" s="20"/>
    </row>
    <row r="292" spans="2:15" x14ac:dyDescent="0.25">
      <c r="B292" s="146">
        <v>405</v>
      </c>
      <c r="C292" s="146"/>
      <c r="D292" s="146"/>
      <c r="E292" s="146"/>
      <c r="F292" s="146"/>
      <c r="G292" s="146"/>
      <c r="H292" s="146"/>
      <c r="I292" s="146"/>
      <c r="J292" s="157" t="s">
        <v>109</v>
      </c>
      <c r="K292" s="157"/>
      <c r="L292" s="157"/>
      <c r="M292" s="157"/>
      <c r="N292" s="157"/>
      <c r="O292" s="20"/>
    </row>
    <row r="293" spans="2:15" ht="15" customHeight="1" x14ac:dyDescent="0.25">
      <c r="B293" s="176">
        <f>B294/B295</f>
        <v>5.4610389610389607</v>
      </c>
      <c r="C293" s="176"/>
      <c r="D293" s="176"/>
      <c r="E293" s="176"/>
      <c r="F293" s="176"/>
      <c r="G293" s="176"/>
      <c r="H293" s="176"/>
      <c r="I293" s="177" t="s">
        <v>111</v>
      </c>
      <c r="J293" s="177"/>
      <c r="K293" s="177"/>
      <c r="L293" s="177"/>
      <c r="M293" s="177"/>
      <c r="N293" s="177"/>
      <c r="O293" s="20"/>
    </row>
    <row r="294" spans="2:15" x14ac:dyDescent="0.25">
      <c r="B294" s="146">
        <f>B58</f>
        <v>1682</v>
      </c>
      <c r="C294" s="146"/>
      <c r="D294" s="146"/>
      <c r="E294" s="146"/>
      <c r="F294" s="146"/>
      <c r="G294" s="146"/>
      <c r="H294" s="146"/>
      <c r="I294" s="146"/>
      <c r="J294" s="157" t="s">
        <v>121</v>
      </c>
      <c r="K294" s="157"/>
      <c r="L294" s="157"/>
      <c r="M294" s="157"/>
      <c r="N294" s="157"/>
      <c r="O294" s="20"/>
    </row>
    <row r="295" spans="2:15" x14ac:dyDescent="0.25">
      <c r="B295" s="178">
        <v>308</v>
      </c>
      <c r="C295" s="178"/>
      <c r="D295" s="178"/>
      <c r="E295" s="178"/>
      <c r="F295" s="178"/>
      <c r="G295" s="178"/>
      <c r="H295" s="178"/>
      <c r="I295" s="178"/>
      <c r="J295" s="157" t="s">
        <v>101</v>
      </c>
      <c r="K295" s="157"/>
      <c r="L295" s="157"/>
      <c r="M295" s="157"/>
      <c r="N295" s="157"/>
      <c r="O295" s="20"/>
    </row>
    <row r="296" spans="2:15" ht="15" customHeight="1" x14ac:dyDescent="0.25">
      <c r="B296" s="176">
        <f>B297/B298</f>
        <v>6.4533333333333331</v>
      </c>
      <c r="C296" s="176"/>
      <c r="D296" s="176"/>
      <c r="E296" s="176"/>
      <c r="F296" s="176"/>
      <c r="G296" s="176"/>
      <c r="H296" s="176"/>
      <c r="I296" s="177" t="s">
        <v>112</v>
      </c>
      <c r="J296" s="177"/>
      <c r="K296" s="177"/>
      <c r="L296" s="177"/>
      <c r="M296" s="177"/>
      <c r="N296" s="177"/>
      <c r="O296" s="20"/>
    </row>
    <row r="297" spans="2:15" x14ac:dyDescent="0.25">
      <c r="B297" s="146">
        <f>B66</f>
        <v>484</v>
      </c>
      <c r="C297" s="146"/>
      <c r="D297" s="146"/>
      <c r="E297" s="146"/>
      <c r="F297" s="146"/>
      <c r="G297" s="146"/>
      <c r="H297" s="146"/>
      <c r="I297" s="146"/>
      <c r="J297" s="157" t="s">
        <v>122</v>
      </c>
      <c r="K297" s="157"/>
      <c r="L297" s="157"/>
      <c r="M297" s="157"/>
      <c r="N297" s="157"/>
      <c r="O297" s="20"/>
    </row>
    <row r="298" spans="2:15" ht="15" customHeight="1" x14ac:dyDescent="0.25">
      <c r="B298" s="146">
        <v>75</v>
      </c>
      <c r="C298" s="146"/>
      <c r="D298" s="146"/>
      <c r="E298" s="146"/>
      <c r="F298" s="146"/>
      <c r="G298" s="146"/>
      <c r="H298" s="146"/>
      <c r="I298" s="146"/>
      <c r="J298" s="157" t="s">
        <v>113</v>
      </c>
      <c r="K298" s="157"/>
      <c r="L298" s="157"/>
      <c r="M298" s="157"/>
      <c r="N298" s="157"/>
      <c r="O298" s="20"/>
    </row>
    <row r="299" spans="2:15" ht="20.25" x14ac:dyDescent="0.25">
      <c r="B299" s="101" t="s">
        <v>63</v>
      </c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20"/>
    </row>
    <row r="300" spans="2:15" ht="14.45" customHeight="1" x14ac:dyDescent="0.25">
      <c r="B300" s="153" t="s">
        <v>254</v>
      </c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29" t="s">
        <v>12</v>
      </c>
      <c r="N300" s="29" t="s">
        <v>11</v>
      </c>
      <c r="O300" s="20"/>
    </row>
    <row r="301" spans="2:15" x14ac:dyDescent="0.25">
      <c r="B301" s="182">
        <f>M301+N301</f>
        <v>76</v>
      </c>
      <c r="C301" s="182"/>
      <c r="D301" s="182"/>
      <c r="E301" s="182"/>
      <c r="F301" s="136" t="s">
        <v>117</v>
      </c>
      <c r="G301" s="136"/>
      <c r="H301" s="136"/>
      <c r="I301" s="136"/>
      <c r="J301" s="136"/>
      <c r="K301" s="136"/>
      <c r="L301" s="136"/>
      <c r="M301" s="37">
        <v>53</v>
      </c>
      <c r="N301" s="37">
        <v>23</v>
      </c>
      <c r="O301" s="20"/>
    </row>
    <row r="302" spans="2:15" x14ac:dyDescent="0.25">
      <c r="B302" s="117">
        <f>SUM(M302:N302)</f>
        <v>76</v>
      </c>
      <c r="C302" s="117"/>
      <c r="D302" s="117"/>
      <c r="E302" s="117"/>
      <c r="F302" s="117"/>
      <c r="G302" s="117"/>
      <c r="H302" s="117"/>
      <c r="I302" s="118" t="s">
        <v>183</v>
      </c>
      <c r="J302" s="118"/>
      <c r="K302" s="118"/>
      <c r="L302" s="118"/>
      <c r="M302" s="47">
        <v>53</v>
      </c>
      <c r="N302" s="47">
        <v>23</v>
      </c>
      <c r="O302" s="20"/>
    </row>
    <row r="303" spans="2:15" ht="14.45" customHeight="1" x14ac:dyDescent="0.25">
      <c r="B303" s="3" t="s">
        <v>184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0"/>
    </row>
    <row r="304" spans="2:15" ht="14.45" customHeight="1" x14ac:dyDescent="0.25">
      <c r="B304" s="187" t="s">
        <v>251</v>
      </c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20"/>
    </row>
    <row r="305" spans="2:21" ht="22.5" customHeight="1" x14ac:dyDescent="0.25">
      <c r="B305" s="101" t="s">
        <v>161</v>
      </c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20"/>
    </row>
    <row r="306" spans="2:21" ht="14.45" customHeight="1" x14ac:dyDescent="0.25">
      <c r="B306" s="183">
        <v>173</v>
      </c>
      <c r="C306" s="183"/>
      <c r="D306" s="184" t="s">
        <v>252</v>
      </c>
      <c r="E306" s="185"/>
      <c r="F306" s="185"/>
      <c r="G306" s="185"/>
      <c r="H306" s="185"/>
      <c r="I306" s="185"/>
      <c r="J306" s="185"/>
      <c r="K306" s="185"/>
      <c r="L306" s="185"/>
      <c r="M306" s="185"/>
      <c r="N306" s="186"/>
      <c r="O306" s="20"/>
    </row>
    <row r="307" spans="2:21" x14ac:dyDescent="0.25"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20"/>
    </row>
    <row r="308" spans="2:21" ht="23.25" customHeight="1" x14ac:dyDescent="0.25">
      <c r="B308" s="101" t="s">
        <v>99</v>
      </c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20"/>
    </row>
    <row r="309" spans="2:21" ht="15" customHeight="1" x14ac:dyDescent="0.25">
      <c r="B309" s="153" t="s">
        <v>253</v>
      </c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48" t="s">
        <v>12</v>
      </c>
      <c r="N309" s="48" t="s">
        <v>11</v>
      </c>
      <c r="O309" s="20"/>
      <c r="P309" s="20"/>
      <c r="Q309" s="20"/>
      <c r="R309" s="20"/>
      <c r="S309" s="20"/>
      <c r="T309" s="20"/>
      <c r="U309" s="20"/>
    </row>
    <row r="310" spans="2:21" ht="15" customHeight="1" x14ac:dyDescent="0.25">
      <c r="B310" s="134">
        <f>B311+B318+B323</f>
        <v>848</v>
      </c>
      <c r="C310" s="134"/>
      <c r="D310" s="175" t="s">
        <v>73</v>
      </c>
      <c r="E310" s="175"/>
      <c r="F310" s="175"/>
      <c r="G310" s="175"/>
      <c r="H310" s="175"/>
      <c r="I310" s="175"/>
      <c r="J310" s="175"/>
      <c r="K310" s="175"/>
      <c r="L310" s="175"/>
      <c r="M310" s="11">
        <f>M311+M318+M323</f>
        <v>488</v>
      </c>
      <c r="N310" s="11">
        <f>N311+N318+N323</f>
        <v>360</v>
      </c>
      <c r="O310" s="20"/>
      <c r="P310" s="20"/>
      <c r="Q310" s="20"/>
      <c r="R310" s="20"/>
      <c r="S310" s="20"/>
      <c r="T310" s="20"/>
      <c r="U310" s="20"/>
    </row>
    <row r="311" spans="2:21" ht="14.45" customHeight="1" x14ac:dyDescent="0.25">
      <c r="B311" s="104">
        <f>SUM(B312:E317)</f>
        <v>649</v>
      </c>
      <c r="C311" s="104"/>
      <c r="D311" s="104"/>
      <c r="E311" s="190" t="s">
        <v>150</v>
      </c>
      <c r="F311" s="191"/>
      <c r="G311" s="191"/>
      <c r="H311" s="191"/>
      <c r="I311" s="191"/>
      <c r="J311" s="191"/>
      <c r="K311" s="191"/>
      <c r="L311" s="192"/>
      <c r="M311" s="17">
        <f>SUM(M312:M317)</f>
        <v>417</v>
      </c>
      <c r="N311" s="17">
        <f>SUM(N312:N317)</f>
        <v>232</v>
      </c>
      <c r="O311" s="20"/>
      <c r="P311" s="20"/>
      <c r="Q311" s="20"/>
      <c r="R311" s="20"/>
      <c r="S311" s="20"/>
      <c r="T311" s="20"/>
      <c r="U311" s="20"/>
    </row>
    <row r="312" spans="2:21" ht="14.45" customHeight="1" x14ac:dyDescent="0.25">
      <c r="B312" s="117">
        <f t="shared" ref="B312:B317" si="14">M312+N312</f>
        <v>269</v>
      </c>
      <c r="C312" s="117"/>
      <c r="D312" s="117"/>
      <c r="E312" s="117"/>
      <c r="F312" s="157" t="s">
        <v>74</v>
      </c>
      <c r="G312" s="157"/>
      <c r="H312" s="157"/>
      <c r="I312" s="157"/>
      <c r="J312" s="157"/>
      <c r="K312" s="157"/>
      <c r="L312" s="157"/>
      <c r="M312" s="54">
        <v>192</v>
      </c>
      <c r="N312" s="54">
        <v>77</v>
      </c>
      <c r="O312" s="20"/>
      <c r="P312" s="20"/>
      <c r="Q312" s="20"/>
      <c r="R312" s="20"/>
      <c r="S312" s="20"/>
      <c r="T312" s="20"/>
      <c r="U312" s="20"/>
    </row>
    <row r="313" spans="2:21" ht="15" customHeight="1" x14ac:dyDescent="0.25">
      <c r="B313" s="117">
        <f t="shared" si="14"/>
        <v>118</v>
      </c>
      <c r="C313" s="117"/>
      <c r="D313" s="117"/>
      <c r="E313" s="117"/>
      <c r="F313" s="157" t="s">
        <v>75</v>
      </c>
      <c r="G313" s="157"/>
      <c r="H313" s="157"/>
      <c r="I313" s="157"/>
      <c r="J313" s="157"/>
      <c r="K313" s="157"/>
      <c r="L313" s="157"/>
      <c r="M313" s="54">
        <v>79</v>
      </c>
      <c r="N313" s="54">
        <v>39</v>
      </c>
      <c r="O313" s="20"/>
      <c r="P313" s="20"/>
      <c r="Q313" s="20"/>
      <c r="R313" s="20"/>
      <c r="S313" s="20"/>
      <c r="T313" s="20"/>
      <c r="U313" s="20"/>
    </row>
    <row r="314" spans="2:21" ht="15" customHeight="1" x14ac:dyDescent="0.25">
      <c r="B314" s="117">
        <f t="shared" si="14"/>
        <v>9</v>
      </c>
      <c r="C314" s="117"/>
      <c r="D314" s="117"/>
      <c r="E314" s="117"/>
      <c r="F314" s="157" t="s">
        <v>166</v>
      </c>
      <c r="G314" s="157"/>
      <c r="H314" s="157"/>
      <c r="I314" s="157"/>
      <c r="J314" s="157"/>
      <c r="K314" s="157"/>
      <c r="L314" s="157"/>
      <c r="M314" s="54">
        <v>4</v>
      </c>
      <c r="N314" s="54">
        <v>5</v>
      </c>
      <c r="O314" s="20"/>
      <c r="P314" s="20"/>
      <c r="Q314" s="20"/>
      <c r="R314" s="20"/>
      <c r="S314" s="20"/>
      <c r="T314" s="20"/>
      <c r="U314" s="20"/>
    </row>
    <row r="315" spans="2:21" ht="15" customHeight="1" x14ac:dyDescent="0.25">
      <c r="B315" s="117">
        <f t="shared" si="14"/>
        <v>131</v>
      </c>
      <c r="C315" s="117"/>
      <c r="D315" s="117"/>
      <c r="E315" s="117"/>
      <c r="F315" s="157" t="s">
        <v>76</v>
      </c>
      <c r="G315" s="157"/>
      <c r="H315" s="157"/>
      <c r="I315" s="157"/>
      <c r="J315" s="157"/>
      <c r="K315" s="157"/>
      <c r="L315" s="157"/>
      <c r="M315" s="54">
        <v>83</v>
      </c>
      <c r="N315" s="54">
        <v>48</v>
      </c>
      <c r="O315" s="20"/>
      <c r="P315" s="20"/>
      <c r="Q315" s="20"/>
      <c r="R315" s="20"/>
      <c r="S315" s="20"/>
      <c r="T315" s="20"/>
      <c r="U315" s="20"/>
    </row>
    <row r="316" spans="2:21" x14ac:dyDescent="0.25">
      <c r="B316" s="117">
        <f t="shared" si="14"/>
        <v>78</v>
      </c>
      <c r="C316" s="117"/>
      <c r="D316" s="117"/>
      <c r="E316" s="117"/>
      <c r="F316" s="193" t="s">
        <v>77</v>
      </c>
      <c r="G316" s="193"/>
      <c r="H316" s="193"/>
      <c r="I316" s="193"/>
      <c r="J316" s="193"/>
      <c r="K316" s="193"/>
      <c r="L316" s="193"/>
      <c r="M316" s="54">
        <v>32</v>
      </c>
      <c r="N316" s="54">
        <v>46</v>
      </c>
      <c r="O316" s="20"/>
      <c r="P316" s="20"/>
      <c r="Q316" s="20"/>
      <c r="R316" s="20"/>
      <c r="S316" s="20"/>
      <c r="T316" s="20"/>
      <c r="U316" s="20"/>
    </row>
    <row r="317" spans="2:21" x14ac:dyDescent="0.25">
      <c r="B317" s="117">
        <f t="shared" si="14"/>
        <v>44</v>
      </c>
      <c r="C317" s="117"/>
      <c r="D317" s="117"/>
      <c r="E317" s="117"/>
      <c r="F317" s="193" t="s">
        <v>78</v>
      </c>
      <c r="G317" s="193"/>
      <c r="H317" s="193"/>
      <c r="I317" s="193"/>
      <c r="J317" s="193"/>
      <c r="K317" s="193"/>
      <c r="L317" s="193"/>
      <c r="M317" s="12">
        <v>27</v>
      </c>
      <c r="N317" s="12">
        <v>17</v>
      </c>
      <c r="O317" s="20"/>
      <c r="P317" s="20"/>
      <c r="Q317" s="20"/>
      <c r="R317" s="20"/>
      <c r="S317" s="20"/>
      <c r="T317" s="20"/>
      <c r="U317" s="20"/>
    </row>
    <row r="318" spans="2:21" x14ac:dyDescent="0.25">
      <c r="B318" s="188">
        <f>SUM(B319:E322)</f>
        <v>171</v>
      </c>
      <c r="C318" s="188"/>
      <c r="D318" s="188"/>
      <c r="E318" s="189" t="s">
        <v>79</v>
      </c>
      <c r="F318" s="189"/>
      <c r="G318" s="189"/>
      <c r="H318" s="189"/>
      <c r="I318" s="189"/>
      <c r="J318" s="189"/>
      <c r="K318" s="189"/>
      <c r="L318" s="189"/>
      <c r="M318" s="15">
        <f>SUM(M319:M322)</f>
        <v>58</v>
      </c>
      <c r="N318" s="15">
        <f>SUM(N319:N322)</f>
        <v>113</v>
      </c>
      <c r="O318" s="20"/>
      <c r="P318" s="20"/>
      <c r="Q318" s="20"/>
      <c r="R318" s="20"/>
      <c r="S318" s="20"/>
      <c r="T318" s="20"/>
      <c r="U318" s="20"/>
    </row>
    <row r="319" spans="2:21" x14ac:dyDescent="0.25">
      <c r="B319" s="195">
        <f>M319+N319</f>
        <v>83</v>
      </c>
      <c r="C319" s="195"/>
      <c r="D319" s="195"/>
      <c r="E319" s="195"/>
      <c r="F319" s="193" t="s">
        <v>151</v>
      </c>
      <c r="G319" s="193"/>
      <c r="H319" s="193"/>
      <c r="I319" s="193"/>
      <c r="J319" s="193"/>
      <c r="K319" s="193"/>
      <c r="L319" s="193"/>
      <c r="M319" s="12">
        <v>37</v>
      </c>
      <c r="N319" s="12">
        <v>46</v>
      </c>
      <c r="O319" s="20"/>
      <c r="P319" s="20"/>
      <c r="Q319" s="20"/>
      <c r="R319" s="20"/>
      <c r="S319" s="20"/>
      <c r="T319" s="20"/>
      <c r="U319" s="20"/>
    </row>
    <row r="320" spans="2:21" x14ac:dyDescent="0.25">
      <c r="B320" s="195">
        <f t="shared" ref="B320" si="15">M320+N320</f>
        <v>55</v>
      </c>
      <c r="C320" s="195"/>
      <c r="D320" s="195"/>
      <c r="E320" s="195"/>
      <c r="F320" s="193" t="s">
        <v>152</v>
      </c>
      <c r="G320" s="193"/>
      <c r="H320" s="193"/>
      <c r="I320" s="193"/>
      <c r="J320" s="193"/>
      <c r="K320" s="193"/>
      <c r="L320" s="193"/>
      <c r="M320" s="12">
        <v>16</v>
      </c>
      <c r="N320" s="12">
        <v>39</v>
      </c>
      <c r="O320" s="20"/>
      <c r="P320" s="20"/>
      <c r="Q320" s="20"/>
      <c r="R320" s="20"/>
      <c r="S320" s="20"/>
      <c r="T320" s="20"/>
      <c r="U320" s="20"/>
    </row>
    <row r="321" spans="2:21" x14ac:dyDescent="0.25">
      <c r="B321" s="195">
        <f>M321+N321</f>
        <v>4</v>
      </c>
      <c r="C321" s="195"/>
      <c r="D321" s="195"/>
      <c r="E321" s="195"/>
      <c r="F321" s="193" t="s">
        <v>153</v>
      </c>
      <c r="G321" s="193"/>
      <c r="H321" s="193"/>
      <c r="I321" s="193"/>
      <c r="J321" s="193"/>
      <c r="K321" s="193"/>
      <c r="L321" s="193"/>
      <c r="M321" s="12">
        <v>0</v>
      </c>
      <c r="N321" s="12">
        <v>4</v>
      </c>
      <c r="O321" s="20"/>
      <c r="P321" s="20"/>
      <c r="Q321" s="20"/>
      <c r="R321" s="20"/>
      <c r="S321" s="20"/>
      <c r="T321" s="20"/>
      <c r="U321" s="20"/>
    </row>
    <row r="322" spans="2:21" x14ac:dyDescent="0.25">
      <c r="B322" s="195">
        <f>M322+N322</f>
        <v>29</v>
      </c>
      <c r="C322" s="195"/>
      <c r="D322" s="195"/>
      <c r="E322" s="195"/>
      <c r="F322" s="193" t="s">
        <v>61</v>
      </c>
      <c r="G322" s="193"/>
      <c r="H322" s="193"/>
      <c r="I322" s="193"/>
      <c r="J322" s="193"/>
      <c r="K322" s="193"/>
      <c r="L322" s="193"/>
      <c r="M322" s="12">
        <v>5</v>
      </c>
      <c r="N322" s="12">
        <v>24</v>
      </c>
      <c r="O322" s="20"/>
    </row>
    <row r="323" spans="2:21" x14ac:dyDescent="0.25">
      <c r="B323" s="196">
        <f>SUM(B324:E328)</f>
        <v>28</v>
      </c>
      <c r="C323" s="188"/>
      <c r="D323" s="188"/>
      <c r="E323" s="189" t="s">
        <v>80</v>
      </c>
      <c r="F323" s="189"/>
      <c r="G323" s="189"/>
      <c r="H323" s="189"/>
      <c r="I323" s="189"/>
      <c r="J323" s="189"/>
      <c r="K323" s="189"/>
      <c r="L323" s="189"/>
      <c r="M323" s="16">
        <f>SUM(M324:M328)</f>
        <v>13</v>
      </c>
      <c r="N323" s="16">
        <f>SUM(N324:N328)</f>
        <v>15</v>
      </c>
      <c r="O323" s="20"/>
    </row>
    <row r="324" spans="2:21" x14ac:dyDescent="0.25">
      <c r="B324" s="194">
        <f>M324+N324</f>
        <v>6</v>
      </c>
      <c r="C324" s="195"/>
      <c r="D324" s="195"/>
      <c r="E324" s="195"/>
      <c r="F324" s="193" t="s">
        <v>52</v>
      </c>
      <c r="G324" s="193"/>
      <c r="H324" s="193"/>
      <c r="I324" s="193"/>
      <c r="J324" s="193"/>
      <c r="K324" s="193"/>
      <c r="L324" s="193"/>
      <c r="M324" s="13">
        <v>4</v>
      </c>
      <c r="N324" s="12">
        <v>2</v>
      </c>
      <c r="O324" s="20"/>
    </row>
    <row r="325" spans="2:21" x14ac:dyDescent="0.25">
      <c r="B325" s="194">
        <f>M325+N325</f>
        <v>4</v>
      </c>
      <c r="C325" s="195"/>
      <c r="D325" s="195"/>
      <c r="E325" s="195"/>
      <c r="F325" s="193" t="s">
        <v>53</v>
      </c>
      <c r="G325" s="193"/>
      <c r="H325" s="193"/>
      <c r="I325" s="193"/>
      <c r="J325" s="193"/>
      <c r="K325" s="193"/>
      <c r="L325" s="193"/>
      <c r="M325" s="12">
        <v>2</v>
      </c>
      <c r="N325" s="12">
        <v>2</v>
      </c>
      <c r="O325" s="20"/>
    </row>
    <row r="326" spans="2:21" x14ac:dyDescent="0.25">
      <c r="B326" s="194">
        <f>M326+N326</f>
        <v>2</v>
      </c>
      <c r="C326" s="195"/>
      <c r="D326" s="195"/>
      <c r="E326" s="195"/>
      <c r="F326" s="193" t="s">
        <v>54</v>
      </c>
      <c r="G326" s="193"/>
      <c r="H326" s="193"/>
      <c r="I326" s="193"/>
      <c r="J326" s="193"/>
      <c r="K326" s="193"/>
      <c r="L326" s="193"/>
      <c r="M326" s="12">
        <v>1</v>
      </c>
      <c r="N326" s="12">
        <v>1</v>
      </c>
      <c r="O326" s="20"/>
    </row>
    <row r="327" spans="2:21" ht="18" customHeight="1" x14ac:dyDescent="0.25">
      <c r="B327" s="194">
        <f>M327+N327</f>
        <v>2</v>
      </c>
      <c r="C327" s="195"/>
      <c r="D327" s="195"/>
      <c r="E327" s="195"/>
      <c r="F327" s="193" t="s">
        <v>81</v>
      </c>
      <c r="G327" s="193"/>
      <c r="H327" s="193"/>
      <c r="I327" s="193"/>
      <c r="J327" s="193"/>
      <c r="K327" s="193"/>
      <c r="L327" s="193"/>
      <c r="M327" s="12">
        <v>1</v>
      </c>
      <c r="N327" s="12">
        <v>1</v>
      </c>
      <c r="O327" s="20"/>
    </row>
    <row r="328" spans="2:21" x14ac:dyDescent="0.25">
      <c r="B328" s="194">
        <f>M328+N328</f>
        <v>14</v>
      </c>
      <c r="C328" s="195"/>
      <c r="D328" s="195"/>
      <c r="E328" s="195"/>
      <c r="F328" s="193" t="s">
        <v>82</v>
      </c>
      <c r="G328" s="193"/>
      <c r="H328" s="193"/>
      <c r="I328" s="193"/>
      <c r="J328" s="193"/>
      <c r="K328" s="193"/>
      <c r="L328" s="193"/>
      <c r="M328" s="12">
        <v>5</v>
      </c>
      <c r="N328" s="12">
        <v>9</v>
      </c>
      <c r="O328" s="20"/>
    </row>
    <row r="329" spans="2:21" x14ac:dyDescent="0.25">
      <c r="B329" s="197" t="s">
        <v>83</v>
      </c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" t="s">
        <v>12</v>
      </c>
      <c r="N329" s="19" t="s">
        <v>11</v>
      </c>
      <c r="O329" s="20"/>
    </row>
    <row r="330" spans="2:21" x14ac:dyDescent="0.25">
      <c r="B330" s="188">
        <f>SUM(B331:E334)</f>
        <v>72</v>
      </c>
      <c r="C330" s="188"/>
      <c r="D330" s="189" t="s">
        <v>84</v>
      </c>
      <c r="E330" s="189"/>
      <c r="F330" s="189"/>
      <c r="G330" s="189"/>
      <c r="H330" s="189"/>
      <c r="I330" s="189"/>
      <c r="J330" s="189"/>
      <c r="K330" s="189"/>
      <c r="L330" s="189"/>
      <c r="M330" s="16">
        <f>SUM(M331:M334)</f>
        <v>36</v>
      </c>
      <c r="N330" s="16">
        <f>SUM(N331:N334)</f>
        <v>36</v>
      </c>
      <c r="O330" s="20"/>
    </row>
    <row r="331" spans="2:21" x14ac:dyDescent="0.25">
      <c r="B331" s="200">
        <f>M331+N331</f>
        <v>11</v>
      </c>
      <c r="C331" s="201"/>
      <c r="D331" s="201"/>
      <c r="E331" s="202"/>
      <c r="F331" s="203" t="s">
        <v>154</v>
      </c>
      <c r="G331" s="204"/>
      <c r="H331" s="204"/>
      <c r="I331" s="204"/>
      <c r="J331" s="204"/>
      <c r="K331" s="204"/>
      <c r="L331" s="205"/>
      <c r="M331" s="12">
        <v>3</v>
      </c>
      <c r="N331" s="12">
        <v>8</v>
      </c>
      <c r="O331" s="20"/>
    </row>
    <row r="332" spans="2:21" x14ac:dyDescent="0.25">
      <c r="B332" s="200">
        <f t="shared" ref="B332" si="16">M332+N332</f>
        <v>6</v>
      </c>
      <c r="C332" s="201"/>
      <c r="D332" s="201"/>
      <c r="E332" s="202"/>
      <c r="F332" s="203" t="s">
        <v>155</v>
      </c>
      <c r="G332" s="204"/>
      <c r="H332" s="204"/>
      <c r="I332" s="204"/>
      <c r="J332" s="204"/>
      <c r="K332" s="204"/>
      <c r="L332" s="205"/>
      <c r="M332" s="12">
        <v>6</v>
      </c>
      <c r="N332" s="12">
        <v>0</v>
      </c>
      <c r="O332" s="20"/>
    </row>
    <row r="333" spans="2:21" x14ac:dyDescent="0.25">
      <c r="B333" s="195">
        <f>M333+N333</f>
        <v>5</v>
      </c>
      <c r="C333" s="195"/>
      <c r="D333" s="195"/>
      <c r="E333" s="195"/>
      <c r="F333" s="193" t="s">
        <v>156</v>
      </c>
      <c r="G333" s="193"/>
      <c r="H333" s="193"/>
      <c r="I333" s="193"/>
      <c r="J333" s="193"/>
      <c r="K333" s="193"/>
      <c r="L333" s="193"/>
      <c r="M333" s="12">
        <v>2</v>
      </c>
      <c r="N333" s="12">
        <v>3</v>
      </c>
      <c r="O333" s="20"/>
    </row>
    <row r="334" spans="2:21" x14ac:dyDescent="0.25">
      <c r="B334" s="195">
        <f>M334+N334</f>
        <v>50</v>
      </c>
      <c r="C334" s="195"/>
      <c r="D334" s="195"/>
      <c r="E334" s="195"/>
      <c r="F334" s="193" t="s">
        <v>157</v>
      </c>
      <c r="G334" s="193"/>
      <c r="H334" s="193"/>
      <c r="I334" s="193"/>
      <c r="J334" s="193"/>
      <c r="K334" s="193"/>
      <c r="L334" s="193"/>
      <c r="M334" s="12">
        <v>25</v>
      </c>
      <c r="N334" s="12">
        <v>25</v>
      </c>
      <c r="O334" s="20"/>
    </row>
    <row r="335" spans="2:21" x14ac:dyDescent="0.25">
      <c r="B335" s="206" t="s">
        <v>206</v>
      </c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50"/>
      <c r="O335" s="20"/>
    </row>
    <row r="336" spans="2:21" ht="20.25" customHeight="1" x14ac:dyDescent="0.25">
      <c r="B336" s="209" t="s">
        <v>98</v>
      </c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1"/>
      <c r="N336" s="1"/>
      <c r="O336" s="20"/>
    </row>
    <row r="337" spans="2:16" ht="14.45" customHeight="1" x14ac:dyDescent="0.25">
      <c r="B337" s="212" t="s">
        <v>253</v>
      </c>
      <c r="C337" s="213"/>
      <c r="D337" s="213"/>
      <c r="E337" s="213"/>
      <c r="F337" s="213"/>
      <c r="G337" s="213"/>
      <c r="H337" s="213"/>
      <c r="I337" s="213"/>
      <c r="J337" s="213"/>
      <c r="K337" s="213"/>
      <c r="L337" s="213"/>
      <c r="M337" s="214"/>
      <c r="N337" s="1"/>
      <c r="O337" s="20"/>
    </row>
    <row r="338" spans="2:16" ht="23.25" customHeight="1" x14ac:dyDescent="0.25">
      <c r="B338" s="207">
        <f>B339+B343</f>
        <v>296</v>
      </c>
      <c r="C338" s="207"/>
      <c r="D338" s="218" t="s">
        <v>158</v>
      </c>
      <c r="E338" s="219"/>
      <c r="F338" s="219"/>
      <c r="G338" s="219"/>
      <c r="H338" s="219"/>
      <c r="I338" s="219"/>
      <c r="J338" s="219"/>
      <c r="K338" s="219"/>
      <c r="L338" s="219"/>
      <c r="M338" s="29" t="s">
        <v>149</v>
      </c>
      <c r="N338" s="1"/>
      <c r="O338" s="20"/>
      <c r="P338" s="20"/>
    </row>
    <row r="339" spans="2:16" ht="14.45" customHeight="1" x14ac:dyDescent="0.25">
      <c r="B339" s="104">
        <f>B340+B341+B342</f>
        <v>219</v>
      </c>
      <c r="C339" s="104"/>
      <c r="D339" s="104"/>
      <c r="E339" s="198" t="s">
        <v>95</v>
      </c>
      <c r="F339" s="199"/>
      <c r="G339" s="199"/>
      <c r="H339" s="199"/>
      <c r="I339" s="199"/>
      <c r="J339" s="199"/>
      <c r="K339" s="199"/>
      <c r="L339" s="199"/>
      <c r="M339" s="26">
        <f>SUM(M340:M342)</f>
        <v>219</v>
      </c>
      <c r="N339" s="1"/>
      <c r="O339" s="20"/>
      <c r="P339" s="20"/>
    </row>
    <row r="340" spans="2:16" ht="14.45" customHeight="1" x14ac:dyDescent="0.25">
      <c r="B340" s="147">
        <f>SUM(M340:O340)</f>
        <v>185</v>
      </c>
      <c r="C340" s="148"/>
      <c r="D340" s="148"/>
      <c r="E340" s="149"/>
      <c r="F340" s="215" t="s">
        <v>93</v>
      </c>
      <c r="G340" s="216"/>
      <c r="H340" s="216"/>
      <c r="I340" s="216"/>
      <c r="J340" s="216"/>
      <c r="K340" s="216"/>
      <c r="L340" s="216"/>
      <c r="M340" s="38">
        <v>185</v>
      </c>
      <c r="N340" s="1"/>
      <c r="O340" s="20"/>
      <c r="P340" s="20"/>
    </row>
    <row r="341" spans="2:16" ht="14.45" customHeight="1" x14ac:dyDescent="0.25">
      <c r="B341" s="147">
        <f>SUM(M341:O341)</f>
        <v>29</v>
      </c>
      <c r="C341" s="148"/>
      <c r="D341" s="148"/>
      <c r="E341" s="149"/>
      <c r="F341" s="215" t="s">
        <v>94</v>
      </c>
      <c r="G341" s="216"/>
      <c r="H341" s="216"/>
      <c r="I341" s="216"/>
      <c r="J341" s="216"/>
      <c r="K341" s="216"/>
      <c r="L341" s="216"/>
      <c r="M341" s="38">
        <v>29</v>
      </c>
      <c r="N341" s="1"/>
      <c r="O341" s="20"/>
      <c r="P341" s="20"/>
    </row>
    <row r="342" spans="2:16" ht="14.45" customHeight="1" x14ac:dyDescent="0.25">
      <c r="B342" s="147">
        <f>SUM(M342:O342)</f>
        <v>5</v>
      </c>
      <c r="C342" s="148"/>
      <c r="D342" s="148"/>
      <c r="E342" s="149"/>
      <c r="F342" s="215" t="s">
        <v>96</v>
      </c>
      <c r="G342" s="216"/>
      <c r="H342" s="216"/>
      <c r="I342" s="216"/>
      <c r="J342" s="216"/>
      <c r="K342" s="216"/>
      <c r="L342" s="216"/>
      <c r="M342" s="38">
        <v>5</v>
      </c>
      <c r="N342" s="1"/>
      <c r="O342" s="20"/>
      <c r="P342" s="20"/>
    </row>
    <row r="343" spans="2:16" ht="14.45" customHeight="1" x14ac:dyDescent="0.25">
      <c r="B343" s="104">
        <f>B344+B345+B346</f>
        <v>77</v>
      </c>
      <c r="C343" s="104"/>
      <c r="D343" s="104"/>
      <c r="E343" s="198" t="s">
        <v>97</v>
      </c>
      <c r="F343" s="199"/>
      <c r="G343" s="199"/>
      <c r="H343" s="199"/>
      <c r="I343" s="199"/>
      <c r="J343" s="199"/>
      <c r="K343" s="199"/>
      <c r="L343" s="217"/>
      <c r="M343" s="26">
        <f>SUM(M344:M346)</f>
        <v>77</v>
      </c>
      <c r="N343" s="1"/>
      <c r="O343" s="20"/>
      <c r="P343" s="20"/>
    </row>
    <row r="344" spans="2:16" ht="14.45" customHeight="1" x14ac:dyDescent="0.25">
      <c r="B344" s="147">
        <f>SUM(M344:O344)</f>
        <v>69</v>
      </c>
      <c r="C344" s="148"/>
      <c r="D344" s="148"/>
      <c r="E344" s="149"/>
      <c r="F344" s="215" t="s">
        <v>93</v>
      </c>
      <c r="G344" s="216"/>
      <c r="H344" s="216"/>
      <c r="I344" s="216"/>
      <c r="J344" s="216"/>
      <c r="K344" s="216"/>
      <c r="L344" s="216"/>
      <c r="M344" s="36">
        <v>69</v>
      </c>
      <c r="N344" s="1"/>
      <c r="O344" s="20"/>
      <c r="P344" s="20"/>
    </row>
    <row r="345" spans="2:16" ht="14.45" customHeight="1" x14ac:dyDescent="0.25">
      <c r="B345" s="147">
        <f>SUM(M345:O345)</f>
        <v>8</v>
      </c>
      <c r="C345" s="148"/>
      <c r="D345" s="148"/>
      <c r="E345" s="149"/>
      <c r="F345" s="215" t="s">
        <v>94</v>
      </c>
      <c r="G345" s="216"/>
      <c r="H345" s="216"/>
      <c r="I345" s="216"/>
      <c r="J345" s="216"/>
      <c r="K345" s="216"/>
      <c r="L345" s="216"/>
      <c r="M345" s="36">
        <v>8</v>
      </c>
      <c r="N345" s="1"/>
      <c r="O345" s="20"/>
      <c r="P345" s="20"/>
    </row>
    <row r="346" spans="2:16" ht="14.45" customHeight="1" x14ac:dyDescent="0.25">
      <c r="B346" s="147">
        <f>SUM(M346:O346)</f>
        <v>0</v>
      </c>
      <c r="C346" s="148"/>
      <c r="D346" s="148"/>
      <c r="E346" s="149"/>
      <c r="F346" s="215" t="s">
        <v>96</v>
      </c>
      <c r="G346" s="216"/>
      <c r="H346" s="216"/>
      <c r="I346" s="216"/>
      <c r="J346" s="216"/>
      <c r="K346" s="216"/>
      <c r="L346" s="216"/>
      <c r="M346" s="36"/>
      <c r="N346" s="1"/>
      <c r="O346" s="20"/>
      <c r="P346" s="20"/>
    </row>
    <row r="347" spans="2:16" ht="18" customHeight="1" x14ac:dyDescent="0.25">
      <c r="B347" s="228"/>
      <c r="C347" s="228"/>
      <c r="D347" s="228"/>
      <c r="E347" s="228"/>
      <c r="F347" s="227"/>
      <c r="G347" s="227"/>
      <c r="H347" s="227"/>
      <c r="I347" s="227"/>
      <c r="J347" s="227"/>
      <c r="K347" s="227"/>
      <c r="L347" s="227"/>
      <c r="M347" s="227"/>
      <c r="N347" s="1"/>
      <c r="O347" s="20"/>
    </row>
    <row r="348" spans="2:16" ht="19.899999999999999" customHeight="1" x14ac:dyDescent="0.25">
      <c r="B348" s="101" t="s">
        <v>100</v>
      </c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20"/>
    </row>
    <row r="349" spans="2:16" ht="15" customHeight="1" x14ac:dyDescent="0.25">
      <c r="B349" s="153" t="s">
        <v>253</v>
      </c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48" t="s">
        <v>12</v>
      </c>
      <c r="N349" s="48" t="s">
        <v>11</v>
      </c>
      <c r="O349" s="20"/>
    </row>
    <row r="350" spans="2:16" ht="15" customHeight="1" x14ac:dyDescent="0.25">
      <c r="B350" s="207">
        <f>B351+B358+B365+B372+B379</f>
        <v>649</v>
      </c>
      <c r="C350" s="207"/>
      <c r="D350" s="134" t="s">
        <v>201</v>
      </c>
      <c r="E350" s="134"/>
      <c r="F350" s="134"/>
      <c r="G350" s="134"/>
      <c r="H350" s="134"/>
      <c r="I350" s="134"/>
      <c r="J350" s="134"/>
      <c r="K350" s="134"/>
      <c r="L350" s="134"/>
      <c r="M350" s="11">
        <f>M351+M358+M365+M372+M379</f>
        <v>417</v>
      </c>
      <c r="N350" s="11">
        <f>N351+N358+N365+N372+N379</f>
        <v>232</v>
      </c>
      <c r="O350" s="20"/>
    </row>
    <row r="351" spans="2:16" ht="15" customHeight="1" x14ac:dyDescent="0.25">
      <c r="B351" s="104">
        <f>SUM(B352:E357)</f>
        <v>24</v>
      </c>
      <c r="C351" s="104"/>
      <c r="D351" s="104"/>
      <c r="E351" s="208" t="s">
        <v>144</v>
      </c>
      <c r="F351" s="208"/>
      <c r="G351" s="208"/>
      <c r="H351" s="208"/>
      <c r="I351" s="208"/>
      <c r="J351" s="208"/>
      <c r="K351" s="208"/>
      <c r="L351" s="208"/>
      <c r="M351" s="14">
        <f>SUM(M352:M357)</f>
        <v>20</v>
      </c>
      <c r="N351" s="14">
        <f>SUM(N352:N357)</f>
        <v>4</v>
      </c>
      <c r="O351" s="20"/>
    </row>
    <row r="352" spans="2:16" ht="15" customHeight="1" x14ac:dyDescent="0.25">
      <c r="B352" s="117">
        <f>M352+N352</f>
        <v>2</v>
      </c>
      <c r="C352" s="117"/>
      <c r="D352" s="117"/>
      <c r="E352" s="117"/>
      <c r="F352" s="157" t="s">
        <v>85</v>
      </c>
      <c r="G352" s="157"/>
      <c r="H352" s="157"/>
      <c r="I352" s="157"/>
      <c r="J352" s="157"/>
      <c r="K352" s="157"/>
      <c r="L352" s="157"/>
      <c r="M352" s="54">
        <v>2</v>
      </c>
      <c r="N352" s="54">
        <v>0</v>
      </c>
      <c r="O352" s="20"/>
    </row>
    <row r="353" spans="2:17" ht="15" customHeight="1" x14ac:dyDescent="0.25">
      <c r="B353" s="117">
        <f t="shared" ref="B353:B357" si="17">M353+N353</f>
        <v>16</v>
      </c>
      <c r="C353" s="117"/>
      <c r="D353" s="117"/>
      <c r="E353" s="117"/>
      <c r="F353" s="157" t="s">
        <v>86</v>
      </c>
      <c r="G353" s="157"/>
      <c r="H353" s="157"/>
      <c r="I353" s="157"/>
      <c r="J353" s="157"/>
      <c r="K353" s="157"/>
      <c r="L353" s="157"/>
      <c r="M353" s="54">
        <v>13</v>
      </c>
      <c r="N353" s="54">
        <v>3</v>
      </c>
      <c r="O353" s="20"/>
    </row>
    <row r="354" spans="2:17" ht="15" customHeight="1" x14ac:dyDescent="0.25">
      <c r="B354" s="117">
        <f t="shared" si="17"/>
        <v>1</v>
      </c>
      <c r="C354" s="117"/>
      <c r="D354" s="117"/>
      <c r="E354" s="117"/>
      <c r="F354" s="157" t="s">
        <v>87</v>
      </c>
      <c r="G354" s="157"/>
      <c r="H354" s="157"/>
      <c r="I354" s="157"/>
      <c r="J354" s="157"/>
      <c r="K354" s="157"/>
      <c r="L354" s="157"/>
      <c r="M354" s="54">
        <v>1</v>
      </c>
      <c r="N354" s="54">
        <v>0</v>
      </c>
      <c r="O354" s="20"/>
    </row>
    <row r="355" spans="2:17" ht="15" customHeight="1" x14ac:dyDescent="0.25">
      <c r="B355" s="117">
        <f t="shared" si="17"/>
        <v>4</v>
      </c>
      <c r="C355" s="117"/>
      <c r="D355" s="117"/>
      <c r="E355" s="117"/>
      <c r="F355" s="157" t="s">
        <v>88</v>
      </c>
      <c r="G355" s="157"/>
      <c r="H355" s="157"/>
      <c r="I355" s="157"/>
      <c r="J355" s="157"/>
      <c r="K355" s="157"/>
      <c r="L355" s="157"/>
      <c r="M355" s="54">
        <v>3</v>
      </c>
      <c r="N355" s="54">
        <v>1</v>
      </c>
      <c r="O355" s="20"/>
    </row>
    <row r="356" spans="2:17" ht="15" customHeight="1" x14ac:dyDescent="0.25">
      <c r="B356" s="117">
        <f t="shared" si="17"/>
        <v>1</v>
      </c>
      <c r="C356" s="117"/>
      <c r="D356" s="117"/>
      <c r="E356" s="117"/>
      <c r="F356" s="157" t="s">
        <v>89</v>
      </c>
      <c r="G356" s="157"/>
      <c r="H356" s="157"/>
      <c r="I356" s="157"/>
      <c r="J356" s="157"/>
      <c r="K356" s="157"/>
      <c r="L356" s="157"/>
      <c r="M356" s="54">
        <v>1</v>
      </c>
      <c r="N356" s="54">
        <v>0</v>
      </c>
      <c r="O356" s="20"/>
    </row>
    <row r="357" spans="2:17" ht="15" customHeight="1" x14ac:dyDescent="0.25">
      <c r="B357" s="117">
        <f t="shared" si="17"/>
        <v>0</v>
      </c>
      <c r="C357" s="117"/>
      <c r="D357" s="117"/>
      <c r="E357" s="117"/>
      <c r="F357" s="157" t="s">
        <v>127</v>
      </c>
      <c r="G357" s="157"/>
      <c r="H357" s="157"/>
      <c r="I357" s="157"/>
      <c r="J357" s="157"/>
      <c r="K357" s="157"/>
      <c r="L357" s="157"/>
      <c r="M357" s="54">
        <v>0</v>
      </c>
      <c r="N357" s="54">
        <v>0</v>
      </c>
      <c r="O357" s="20"/>
    </row>
    <row r="358" spans="2:17" ht="15" customHeight="1" x14ac:dyDescent="0.25">
      <c r="B358" s="104">
        <f>SUM(B359:E364)</f>
        <v>171</v>
      </c>
      <c r="C358" s="104"/>
      <c r="D358" s="104"/>
      <c r="E358" s="208" t="s">
        <v>90</v>
      </c>
      <c r="F358" s="208"/>
      <c r="G358" s="208"/>
      <c r="H358" s="208"/>
      <c r="I358" s="208"/>
      <c r="J358" s="208"/>
      <c r="K358" s="208"/>
      <c r="L358" s="208"/>
      <c r="M358" s="14">
        <f>SUM(M359:M364)</f>
        <v>104</v>
      </c>
      <c r="N358" s="14">
        <f>SUM(N359:N364)</f>
        <v>67</v>
      </c>
      <c r="O358" s="20"/>
    </row>
    <row r="359" spans="2:17" ht="15" customHeight="1" x14ac:dyDescent="0.25">
      <c r="B359" s="117">
        <f>M359+N359</f>
        <v>36</v>
      </c>
      <c r="C359" s="117"/>
      <c r="D359" s="117"/>
      <c r="E359" s="117"/>
      <c r="F359" s="157" t="s">
        <v>85</v>
      </c>
      <c r="G359" s="157"/>
      <c r="H359" s="157"/>
      <c r="I359" s="157"/>
      <c r="J359" s="157"/>
      <c r="K359" s="157"/>
      <c r="L359" s="157"/>
      <c r="M359" s="54">
        <v>17</v>
      </c>
      <c r="N359" s="54">
        <v>19</v>
      </c>
      <c r="O359" s="20"/>
    </row>
    <row r="360" spans="2:17" ht="15" customHeight="1" x14ac:dyDescent="0.25">
      <c r="B360" s="117">
        <f t="shared" ref="B360:B364" si="18">M360+N360</f>
        <v>87</v>
      </c>
      <c r="C360" s="117"/>
      <c r="D360" s="117"/>
      <c r="E360" s="117"/>
      <c r="F360" s="157" t="s">
        <v>86</v>
      </c>
      <c r="G360" s="157"/>
      <c r="H360" s="157"/>
      <c r="I360" s="157"/>
      <c r="J360" s="157"/>
      <c r="K360" s="157"/>
      <c r="L360" s="157"/>
      <c r="M360" s="54">
        <v>60</v>
      </c>
      <c r="N360" s="54">
        <v>27</v>
      </c>
      <c r="O360" s="20"/>
    </row>
    <row r="361" spans="2:17" ht="15" customHeight="1" x14ac:dyDescent="0.25">
      <c r="B361" s="117">
        <f t="shared" si="18"/>
        <v>16</v>
      </c>
      <c r="C361" s="117"/>
      <c r="D361" s="117"/>
      <c r="E361" s="117"/>
      <c r="F361" s="157" t="s">
        <v>87</v>
      </c>
      <c r="G361" s="157"/>
      <c r="H361" s="157"/>
      <c r="I361" s="157"/>
      <c r="J361" s="157"/>
      <c r="K361" s="157"/>
      <c r="L361" s="157"/>
      <c r="M361" s="54">
        <v>5</v>
      </c>
      <c r="N361" s="54">
        <v>11</v>
      </c>
      <c r="O361" s="20"/>
      <c r="Q361" s="10"/>
    </row>
    <row r="362" spans="2:17" ht="15" customHeight="1" x14ac:dyDescent="0.25">
      <c r="B362" s="117">
        <f t="shared" si="18"/>
        <v>21</v>
      </c>
      <c r="C362" s="117"/>
      <c r="D362" s="117"/>
      <c r="E362" s="117"/>
      <c r="F362" s="157" t="s">
        <v>88</v>
      </c>
      <c r="G362" s="157"/>
      <c r="H362" s="157"/>
      <c r="I362" s="157"/>
      <c r="J362" s="157"/>
      <c r="K362" s="157"/>
      <c r="L362" s="157"/>
      <c r="M362" s="54">
        <v>14</v>
      </c>
      <c r="N362" s="54">
        <v>7</v>
      </c>
      <c r="O362" s="20"/>
    </row>
    <row r="363" spans="2:17" ht="15" customHeight="1" x14ac:dyDescent="0.25">
      <c r="B363" s="117">
        <f t="shared" si="18"/>
        <v>8</v>
      </c>
      <c r="C363" s="117"/>
      <c r="D363" s="117"/>
      <c r="E363" s="117"/>
      <c r="F363" s="157" t="s">
        <v>89</v>
      </c>
      <c r="G363" s="157"/>
      <c r="H363" s="157"/>
      <c r="I363" s="157"/>
      <c r="J363" s="157"/>
      <c r="K363" s="157"/>
      <c r="L363" s="157"/>
      <c r="M363" s="54">
        <v>7</v>
      </c>
      <c r="N363" s="54">
        <v>1</v>
      </c>
      <c r="O363" s="20"/>
    </row>
    <row r="364" spans="2:17" ht="15" customHeight="1" x14ac:dyDescent="0.25">
      <c r="B364" s="117">
        <f t="shared" si="18"/>
        <v>3</v>
      </c>
      <c r="C364" s="117"/>
      <c r="D364" s="117"/>
      <c r="E364" s="117"/>
      <c r="F364" s="157" t="s">
        <v>128</v>
      </c>
      <c r="G364" s="157"/>
      <c r="H364" s="157"/>
      <c r="I364" s="157"/>
      <c r="J364" s="157"/>
      <c r="K364" s="157"/>
      <c r="L364" s="157"/>
      <c r="M364" s="54">
        <v>1</v>
      </c>
      <c r="N364" s="54">
        <v>2</v>
      </c>
      <c r="O364" s="20"/>
    </row>
    <row r="365" spans="2:17" ht="14.45" customHeight="1" x14ac:dyDescent="0.25">
      <c r="B365" s="104">
        <f>SUM(B366:E371)</f>
        <v>428</v>
      </c>
      <c r="C365" s="104"/>
      <c r="D365" s="104"/>
      <c r="E365" s="198" t="s">
        <v>91</v>
      </c>
      <c r="F365" s="199"/>
      <c r="G365" s="199"/>
      <c r="H365" s="199"/>
      <c r="I365" s="199"/>
      <c r="J365" s="199"/>
      <c r="K365" s="199"/>
      <c r="L365" s="217"/>
      <c r="M365" s="14">
        <f>SUM(M366:M371)</f>
        <v>273</v>
      </c>
      <c r="N365" s="14">
        <f>SUM(N366:N371)</f>
        <v>155</v>
      </c>
      <c r="O365" s="20"/>
    </row>
    <row r="366" spans="2:17" ht="15" customHeight="1" x14ac:dyDescent="0.25">
      <c r="B366" s="117">
        <f>M366+N366</f>
        <v>85</v>
      </c>
      <c r="C366" s="117"/>
      <c r="D366" s="117"/>
      <c r="E366" s="117"/>
      <c r="F366" s="157" t="s">
        <v>85</v>
      </c>
      <c r="G366" s="157"/>
      <c r="H366" s="157"/>
      <c r="I366" s="157"/>
      <c r="J366" s="157"/>
      <c r="K366" s="157"/>
      <c r="L366" s="157"/>
      <c r="M366" s="83">
        <v>57</v>
      </c>
      <c r="N366" s="83">
        <v>28</v>
      </c>
      <c r="O366" s="20"/>
    </row>
    <row r="367" spans="2:17" ht="15" customHeight="1" x14ac:dyDescent="0.25">
      <c r="B367" s="117">
        <f t="shared" ref="B367:B371" si="19">M367+N367</f>
        <v>160</v>
      </c>
      <c r="C367" s="117"/>
      <c r="D367" s="117"/>
      <c r="E367" s="117"/>
      <c r="F367" s="157" t="s">
        <v>86</v>
      </c>
      <c r="G367" s="157"/>
      <c r="H367" s="157"/>
      <c r="I367" s="157"/>
      <c r="J367" s="157"/>
      <c r="K367" s="157"/>
      <c r="L367" s="157"/>
      <c r="M367" s="83">
        <v>114</v>
      </c>
      <c r="N367" s="83">
        <v>46</v>
      </c>
      <c r="O367" s="20"/>
    </row>
    <row r="368" spans="2:17" ht="15" customHeight="1" x14ac:dyDescent="0.25">
      <c r="B368" s="117">
        <f t="shared" si="19"/>
        <v>60</v>
      </c>
      <c r="C368" s="117"/>
      <c r="D368" s="117"/>
      <c r="E368" s="117"/>
      <c r="F368" s="157" t="s">
        <v>87</v>
      </c>
      <c r="G368" s="157"/>
      <c r="H368" s="157"/>
      <c r="I368" s="157"/>
      <c r="J368" s="157"/>
      <c r="K368" s="157"/>
      <c r="L368" s="157"/>
      <c r="M368" s="83">
        <v>26</v>
      </c>
      <c r="N368" s="83">
        <v>34</v>
      </c>
      <c r="O368" s="20"/>
      <c r="P368" s="10"/>
      <c r="Q368" s="10"/>
    </row>
    <row r="369" spans="2:15" ht="15" customHeight="1" x14ac:dyDescent="0.25">
      <c r="B369" s="117">
        <f t="shared" si="19"/>
        <v>85</v>
      </c>
      <c r="C369" s="117"/>
      <c r="D369" s="117"/>
      <c r="E369" s="117"/>
      <c r="F369" s="157" t="s">
        <v>88</v>
      </c>
      <c r="G369" s="157"/>
      <c r="H369" s="157"/>
      <c r="I369" s="157"/>
      <c r="J369" s="157"/>
      <c r="K369" s="157"/>
      <c r="L369" s="157"/>
      <c r="M369" s="83">
        <v>57</v>
      </c>
      <c r="N369" s="83">
        <v>28</v>
      </c>
      <c r="O369" s="20"/>
    </row>
    <row r="370" spans="2:15" ht="15" customHeight="1" x14ac:dyDescent="0.25">
      <c r="B370" s="117">
        <f t="shared" si="19"/>
        <v>33</v>
      </c>
      <c r="C370" s="117"/>
      <c r="D370" s="117"/>
      <c r="E370" s="117"/>
      <c r="F370" s="157" t="s">
        <v>89</v>
      </c>
      <c r="G370" s="157"/>
      <c r="H370" s="157"/>
      <c r="I370" s="157"/>
      <c r="J370" s="157"/>
      <c r="K370" s="157"/>
      <c r="L370" s="157"/>
      <c r="M370" s="83">
        <v>17</v>
      </c>
      <c r="N370" s="83">
        <v>16</v>
      </c>
      <c r="O370" s="20"/>
    </row>
    <row r="371" spans="2:15" ht="15" customHeight="1" x14ac:dyDescent="0.25">
      <c r="B371" s="117">
        <f t="shared" si="19"/>
        <v>5</v>
      </c>
      <c r="C371" s="117"/>
      <c r="D371" s="117"/>
      <c r="E371" s="117"/>
      <c r="F371" s="157" t="s">
        <v>127</v>
      </c>
      <c r="G371" s="157"/>
      <c r="H371" s="157"/>
      <c r="I371" s="157"/>
      <c r="J371" s="157"/>
      <c r="K371" s="157"/>
      <c r="L371" s="157"/>
      <c r="M371" s="83">
        <v>2</v>
      </c>
      <c r="N371" s="83">
        <v>3</v>
      </c>
      <c r="O371" s="20"/>
    </row>
    <row r="372" spans="2:15" ht="15" customHeight="1" x14ac:dyDescent="0.25">
      <c r="B372" s="104">
        <f>SUM(B373:E378)</f>
        <v>13</v>
      </c>
      <c r="C372" s="104"/>
      <c r="D372" s="104"/>
      <c r="E372" s="208" t="s">
        <v>92</v>
      </c>
      <c r="F372" s="208"/>
      <c r="G372" s="208"/>
      <c r="H372" s="208"/>
      <c r="I372" s="208"/>
      <c r="J372" s="208"/>
      <c r="K372" s="208"/>
      <c r="L372" s="208"/>
      <c r="M372" s="17">
        <f>SUM(M373:M378)</f>
        <v>10</v>
      </c>
      <c r="N372" s="17">
        <f>SUM(N373:N378)</f>
        <v>3</v>
      </c>
      <c r="O372" s="20"/>
    </row>
    <row r="373" spans="2:15" ht="15" customHeight="1" x14ac:dyDescent="0.25">
      <c r="B373" s="117">
        <f>M373+N373</f>
        <v>1</v>
      </c>
      <c r="C373" s="117"/>
      <c r="D373" s="117"/>
      <c r="E373" s="117"/>
      <c r="F373" s="157" t="s">
        <v>85</v>
      </c>
      <c r="G373" s="157"/>
      <c r="H373" s="157"/>
      <c r="I373" s="157"/>
      <c r="J373" s="157"/>
      <c r="K373" s="157"/>
      <c r="L373" s="157"/>
      <c r="M373" s="83">
        <v>1</v>
      </c>
      <c r="N373" s="83">
        <v>0</v>
      </c>
      <c r="O373" s="20"/>
    </row>
    <row r="374" spans="2:15" ht="15" customHeight="1" x14ac:dyDescent="0.25">
      <c r="B374" s="117">
        <f t="shared" ref="B374:B378" si="20">M374+N374</f>
        <v>5</v>
      </c>
      <c r="C374" s="117"/>
      <c r="D374" s="117"/>
      <c r="E374" s="117"/>
      <c r="F374" s="157" t="s">
        <v>86</v>
      </c>
      <c r="G374" s="157"/>
      <c r="H374" s="157"/>
      <c r="I374" s="157"/>
      <c r="J374" s="157"/>
      <c r="K374" s="157"/>
      <c r="L374" s="157"/>
      <c r="M374" s="83">
        <v>5</v>
      </c>
      <c r="N374" s="83">
        <v>0</v>
      </c>
      <c r="O374" s="20"/>
    </row>
    <row r="375" spans="2:15" ht="15" customHeight="1" x14ac:dyDescent="0.25">
      <c r="B375" s="117">
        <f t="shared" si="20"/>
        <v>0</v>
      </c>
      <c r="C375" s="117"/>
      <c r="D375" s="117"/>
      <c r="E375" s="117"/>
      <c r="F375" s="157" t="s">
        <v>87</v>
      </c>
      <c r="G375" s="157"/>
      <c r="H375" s="157"/>
      <c r="I375" s="157"/>
      <c r="J375" s="157"/>
      <c r="K375" s="157"/>
      <c r="L375" s="157"/>
      <c r="M375" s="83">
        <v>0</v>
      </c>
      <c r="N375" s="83">
        <v>0</v>
      </c>
      <c r="O375" s="20"/>
    </row>
    <row r="376" spans="2:15" ht="15" customHeight="1" x14ac:dyDescent="0.25">
      <c r="B376" s="117">
        <f t="shared" si="20"/>
        <v>5</v>
      </c>
      <c r="C376" s="117"/>
      <c r="D376" s="117"/>
      <c r="E376" s="117"/>
      <c r="F376" s="157" t="s">
        <v>88</v>
      </c>
      <c r="G376" s="157"/>
      <c r="H376" s="157"/>
      <c r="I376" s="157"/>
      <c r="J376" s="157"/>
      <c r="K376" s="157"/>
      <c r="L376" s="157"/>
      <c r="M376" s="83">
        <v>2</v>
      </c>
      <c r="N376" s="83">
        <v>3</v>
      </c>
      <c r="O376" s="20"/>
    </row>
    <row r="377" spans="2:15" ht="15" customHeight="1" x14ac:dyDescent="0.25">
      <c r="B377" s="117">
        <f t="shared" si="20"/>
        <v>1</v>
      </c>
      <c r="C377" s="117"/>
      <c r="D377" s="117"/>
      <c r="E377" s="117"/>
      <c r="F377" s="157" t="s">
        <v>89</v>
      </c>
      <c r="G377" s="157"/>
      <c r="H377" s="157"/>
      <c r="I377" s="157"/>
      <c r="J377" s="157"/>
      <c r="K377" s="157"/>
      <c r="L377" s="157"/>
      <c r="M377" s="83">
        <v>1</v>
      </c>
      <c r="N377" s="83">
        <v>0</v>
      </c>
      <c r="O377" s="20"/>
    </row>
    <row r="378" spans="2:15" ht="15" customHeight="1" x14ac:dyDescent="0.25">
      <c r="B378" s="117">
        <f t="shared" si="20"/>
        <v>1</v>
      </c>
      <c r="C378" s="117"/>
      <c r="D378" s="117"/>
      <c r="E378" s="117"/>
      <c r="F378" s="157" t="s">
        <v>127</v>
      </c>
      <c r="G378" s="157"/>
      <c r="H378" s="157"/>
      <c r="I378" s="157"/>
      <c r="J378" s="157"/>
      <c r="K378" s="157"/>
      <c r="L378" s="157"/>
      <c r="M378" s="83">
        <v>1</v>
      </c>
      <c r="N378" s="83">
        <v>0</v>
      </c>
      <c r="O378" s="20"/>
    </row>
    <row r="379" spans="2:15" ht="15" customHeight="1" x14ac:dyDescent="0.25">
      <c r="B379" s="221">
        <f>SUM(B380:E385)</f>
        <v>13</v>
      </c>
      <c r="C379" s="221"/>
      <c r="D379" s="221"/>
      <c r="E379" s="208" t="s">
        <v>102</v>
      </c>
      <c r="F379" s="208"/>
      <c r="G379" s="208"/>
      <c r="H379" s="208"/>
      <c r="I379" s="208"/>
      <c r="J379" s="208"/>
      <c r="K379" s="208"/>
      <c r="L379" s="208"/>
      <c r="M379" s="14">
        <f>SUM(M380:M385)</f>
        <v>10</v>
      </c>
      <c r="N379" s="14">
        <f>SUM(N380:N385)</f>
        <v>3</v>
      </c>
      <c r="O379" s="20"/>
    </row>
    <row r="380" spans="2:15" ht="15" customHeight="1" x14ac:dyDescent="0.25">
      <c r="B380" s="220">
        <f>M380+N380</f>
        <v>7</v>
      </c>
      <c r="C380" s="220"/>
      <c r="D380" s="220"/>
      <c r="E380" s="220"/>
      <c r="F380" s="157" t="s">
        <v>85</v>
      </c>
      <c r="G380" s="157"/>
      <c r="H380" s="157"/>
      <c r="I380" s="157"/>
      <c r="J380" s="157"/>
      <c r="K380" s="157"/>
      <c r="L380" s="157"/>
      <c r="M380" s="83">
        <v>6</v>
      </c>
      <c r="N380" s="83">
        <v>1</v>
      </c>
      <c r="O380" s="20"/>
    </row>
    <row r="381" spans="2:15" ht="15" customHeight="1" x14ac:dyDescent="0.25">
      <c r="B381" s="220">
        <f t="shared" ref="B381:B385" si="21">M381+N381</f>
        <v>1</v>
      </c>
      <c r="C381" s="220"/>
      <c r="D381" s="220"/>
      <c r="E381" s="220"/>
      <c r="F381" s="157" t="s">
        <v>86</v>
      </c>
      <c r="G381" s="157"/>
      <c r="H381" s="157"/>
      <c r="I381" s="157"/>
      <c r="J381" s="157"/>
      <c r="K381" s="157"/>
      <c r="L381" s="157"/>
      <c r="M381" s="83">
        <v>0</v>
      </c>
      <c r="N381" s="83">
        <v>1</v>
      </c>
      <c r="O381" s="20"/>
    </row>
    <row r="382" spans="2:15" ht="15" customHeight="1" x14ac:dyDescent="0.25">
      <c r="B382" s="220">
        <f t="shared" si="21"/>
        <v>1</v>
      </c>
      <c r="C382" s="220"/>
      <c r="D382" s="220"/>
      <c r="E382" s="220"/>
      <c r="F382" s="157" t="s">
        <v>87</v>
      </c>
      <c r="G382" s="157"/>
      <c r="H382" s="157"/>
      <c r="I382" s="157"/>
      <c r="J382" s="157"/>
      <c r="K382" s="157"/>
      <c r="L382" s="157"/>
      <c r="M382" s="83">
        <v>0</v>
      </c>
      <c r="N382" s="83">
        <v>1</v>
      </c>
      <c r="O382" s="20"/>
    </row>
    <row r="383" spans="2:15" ht="15" customHeight="1" x14ac:dyDescent="0.25">
      <c r="B383" s="220">
        <f t="shared" si="21"/>
        <v>3</v>
      </c>
      <c r="C383" s="220"/>
      <c r="D383" s="220"/>
      <c r="E383" s="220"/>
      <c r="F383" s="157" t="s">
        <v>88</v>
      </c>
      <c r="G383" s="157"/>
      <c r="H383" s="157"/>
      <c r="I383" s="157"/>
      <c r="J383" s="157"/>
      <c r="K383" s="157"/>
      <c r="L383" s="157"/>
      <c r="M383" s="83">
        <v>3</v>
      </c>
      <c r="N383" s="83">
        <v>0</v>
      </c>
      <c r="O383" s="20"/>
    </row>
    <row r="384" spans="2:15" ht="15" customHeight="1" x14ac:dyDescent="0.25">
      <c r="B384" s="220">
        <f t="shared" si="21"/>
        <v>1</v>
      </c>
      <c r="C384" s="220"/>
      <c r="D384" s="220"/>
      <c r="E384" s="220"/>
      <c r="F384" s="157" t="s">
        <v>89</v>
      </c>
      <c r="G384" s="157"/>
      <c r="H384" s="157"/>
      <c r="I384" s="157"/>
      <c r="J384" s="157"/>
      <c r="K384" s="157"/>
      <c r="L384" s="157"/>
      <c r="M384" s="83">
        <v>1</v>
      </c>
      <c r="N384" s="83">
        <v>0</v>
      </c>
      <c r="O384" s="20"/>
    </row>
    <row r="385" spans="2:15" ht="15" customHeight="1" x14ac:dyDescent="0.25">
      <c r="B385" s="220">
        <f t="shared" si="21"/>
        <v>0</v>
      </c>
      <c r="C385" s="220"/>
      <c r="D385" s="220"/>
      <c r="E385" s="220"/>
      <c r="F385" s="157" t="s">
        <v>127</v>
      </c>
      <c r="G385" s="157"/>
      <c r="H385" s="157"/>
      <c r="I385" s="157"/>
      <c r="J385" s="157"/>
      <c r="K385" s="157"/>
      <c r="L385" s="157"/>
      <c r="M385" s="83">
        <v>0</v>
      </c>
      <c r="N385" s="83">
        <v>0</v>
      </c>
      <c r="O385" s="20"/>
    </row>
    <row r="386" spans="2:15" x14ac:dyDescent="0.25">
      <c r="B386" s="1"/>
      <c r="C386" s="1"/>
      <c r="D386" s="1"/>
      <c r="E386" s="1"/>
      <c r="F386" s="1"/>
      <c r="G386" s="1"/>
      <c r="H386" s="1"/>
      <c r="I386" s="1"/>
      <c r="J386" s="4"/>
      <c r="K386" s="4"/>
      <c r="L386" s="4"/>
      <c r="M386" s="1"/>
      <c r="N386" s="1"/>
      <c r="O386" s="20"/>
    </row>
  </sheetData>
  <mergeCells count="597">
    <mergeCell ref="B172:N172"/>
    <mergeCell ref="C173:N173"/>
    <mergeCell ref="C174:M174"/>
    <mergeCell ref="C175:M175"/>
    <mergeCell ref="C176:N176"/>
    <mergeCell ref="C177:M177"/>
    <mergeCell ref="C178:M178"/>
    <mergeCell ref="B44:J44"/>
    <mergeCell ref="F347:M347"/>
    <mergeCell ref="B347:E347"/>
    <mergeCell ref="B81:N81"/>
    <mergeCell ref="B82:N82"/>
    <mergeCell ref="B186:C186"/>
    <mergeCell ref="D186:L186"/>
    <mergeCell ref="B189:N189"/>
    <mergeCell ref="B83:N84"/>
    <mergeCell ref="B142:G142"/>
    <mergeCell ref="H142:L142"/>
    <mergeCell ref="B143:K143"/>
    <mergeCell ref="B144:K144"/>
    <mergeCell ref="B145:K145"/>
    <mergeCell ref="B146:K146"/>
    <mergeCell ref="B137:J137"/>
    <mergeCell ref="B138:G138"/>
    <mergeCell ref="B122:L122"/>
    <mergeCell ref="C123:L123"/>
    <mergeCell ref="B118:G118"/>
    <mergeCell ref="H118:L118"/>
    <mergeCell ref="B119:K119"/>
    <mergeCell ref="B120:K120"/>
    <mergeCell ref="B121:N121"/>
    <mergeCell ref="B112:K112"/>
    <mergeCell ref="B113:K113"/>
    <mergeCell ref="B114:K114"/>
    <mergeCell ref="B115:K115"/>
    <mergeCell ref="B116:K116"/>
    <mergeCell ref="B117:K117"/>
    <mergeCell ref="B148:K148"/>
    <mergeCell ref="H138:L138"/>
    <mergeCell ref="B139:K139"/>
    <mergeCell ref="B141:D141"/>
    <mergeCell ref="E141:L141"/>
    <mergeCell ref="B147:K147"/>
    <mergeCell ref="B124:D124"/>
    <mergeCell ref="E124:L124"/>
    <mergeCell ref="B125:K125"/>
    <mergeCell ref="B126:K126"/>
    <mergeCell ref="B133:G133"/>
    <mergeCell ref="H133:L133"/>
    <mergeCell ref="B134:K134"/>
    <mergeCell ref="B135:K135"/>
    <mergeCell ref="B136:J136"/>
    <mergeCell ref="B127:N127"/>
    <mergeCell ref="B128:N128"/>
    <mergeCell ref="B129:N129"/>
    <mergeCell ref="B130:L130"/>
    <mergeCell ref="C131:L131"/>
    <mergeCell ref="B132:D132"/>
    <mergeCell ref="E132:L132"/>
    <mergeCell ref="B149:K149"/>
    <mergeCell ref="B150:K150"/>
    <mergeCell ref="B151:K151"/>
    <mergeCell ref="B140:J140"/>
    <mergeCell ref="B385:E385"/>
    <mergeCell ref="F385:L385"/>
    <mergeCell ref="B382:E382"/>
    <mergeCell ref="F382:L382"/>
    <mergeCell ref="B383:E383"/>
    <mergeCell ref="F383:L383"/>
    <mergeCell ref="B384:E384"/>
    <mergeCell ref="F384:L384"/>
    <mergeCell ref="B379:D379"/>
    <mergeCell ref="E379:L379"/>
    <mergeCell ref="B380:E380"/>
    <mergeCell ref="F380:L380"/>
    <mergeCell ref="B381:E381"/>
    <mergeCell ref="F381:L381"/>
    <mergeCell ref="F377:L377"/>
    <mergeCell ref="B378:E378"/>
    <mergeCell ref="B152:G152"/>
    <mergeCell ref="H152:L152"/>
    <mergeCell ref="F378:L378"/>
    <mergeCell ref="B373:E373"/>
    <mergeCell ref="F373:L373"/>
    <mergeCell ref="B374:E374"/>
    <mergeCell ref="F374:L374"/>
    <mergeCell ref="B375:E375"/>
    <mergeCell ref="F375:L375"/>
    <mergeCell ref="B376:E376"/>
    <mergeCell ref="F376:L376"/>
    <mergeCell ref="B377:E377"/>
    <mergeCell ref="B370:E370"/>
    <mergeCell ref="F370:L370"/>
    <mergeCell ref="B371:E371"/>
    <mergeCell ref="F371:L371"/>
    <mergeCell ref="B372:D372"/>
    <mergeCell ref="E372:L372"/>
    <mergeCell ref="B367:E367"/>
    <mergeCell ref="F367:L367"/>
    <mergeCell ref="B368:E368"/>
    <mergeCell ref="F368:L368"/>
    <mergeCell ref="B369:E369"/>
    <mergeCell ref="F369:L369"/>
    <mergeCell ref="B364:E364"/>
    <mergeCell ref="F364:L364"/>
    <mergeCell ref="B365:D365"/>
    <mergeCell ref="E365:L365"/>
    <mergeCell ref="B366:E366"/>
    <mergeCell ref="F366:L366"/>
    <mergeCell ref="B361:E361"/>
    <mergeCell ref="F361:L361"/>
    <mergeCell ref="B362:E362"/>
    <mergeCell ref="F362:L362"/>
    <mergeCell ref="B363:E363"/>
    <mergeCell ref="F363:L363"/>
    <mergeCell ref="B358:D358"/>
    <mergeCell ref="E358:L358"/>
    <mergeCell ref="B359:E359"/>
    <mergeCell ref="F359:L359"/>
    <mergeCell ref="B360:E360"/>
    <mergeCell ref="F360:L360"/>
    <mergeCell ref="B355:E355"/>
    <mergeCell ref="F355:L355"/>
    <mergeCell ref="B356:E356"/>
    <mergeCell ref="F356:L356"/>
    <mergeCell ref="B357:E357"/>
    <mergeCell ref="F357:L357"/>
    <mergeCell ref="B352:E352"/>
    <mergeCell ref="F352:L352"/>
    <mergeCell ref="B353:E353"/>
    <mergeCell ref="F353:L353"/>
    <mergeCell ref="B354:E354"/>
    <mergeCell ref="F354:L354"/>
    <mergeCell ref="B348:N348"/>
    <mergeCell ref="B349:L349"/>
    <mergeCell ref="B350:C350"/>
    <mergeCell ref="D350:L350"/>
    <mergeCell ref="B351:D351"/>
    <mergeCell ref="E351:L351"/>
    <mergeCell ref="B336:M336"/>
    <mergeCell ref="B337:M337"/>
    <mergeCell ref="B346:E346"/>
    <mergeCell ref="F346:L346"/>
    <mergeCell ref="B343:D343"/>
    <mergeCell ref="E343:L343"/>
    <mergeCell ref="B344:E344"/>
    <mergeCell ref="F344:L344"/>
    <mergeCell ref="B345:E345"/>
    <mergeCell ref="F345:L345"/>
    <mergeCell ref="B340:E340"/>
    <mergeCell ref="F340:L340"/>
    <mergeCell ref="B341:E341"/>
    <mergeCell ref="F341:L341"/>
    <mergeCell ref="B342:E342"/>
    <mergeCell ref="F342:L342"/>
    <mergeCell ref="B338:C338"/>
    <mergeCell ref="D338:L338"/>
    <mergeCell ref="B339:D339"/>
    <mergeCell ref="E339:L339"/>
    <mergeCell ref="B334:E334"/>
    <mergeCell ref="F334:L334"/>
    <mergeCell ref="B331:E331"/>
    <mergeCell ref="F331:L331"/>
    <mergeCell ref="B332:E332"/>
    <mergeCell ref="F332:L332"/>
    <mergeCell ref="B333:E333"/>
    <mergeCell ref="F333:L333"/>
    <mergeCell ref="B335:M335"/>
    <mergeCell ref="B326:E326"/>
    <mergeCell ref="F326:L326"/>
    <mergeCell ref="B327:E327"/>
    <mergeCell ref="F327:L327"/>
    <mergeCell ref="B329:L329"/>
    <mergeCell ref="B330:C330"/>
    <mergeCell ref="D330:L330"/>
    <mergeCell ref="B328:E328"/>
    <mergeCell ref="F328:L328"/>
    <mergeCell ref="B324:E324"/>
    <mergeCell ref="F324:L324"/>
    <mergeCell ref="B325:E325"/>
    <mergeCell ref="F325:L325"/>
    <mergeCell ref="B319:E319"/>
    <mergeCell ref="F319:L319"/>
    <mergeCell ref="B320:E320"/>
    <mergeCell ref="F320:L320"/>
    <mergeCell ref="B321:E321"/>
    <mergeCell ref="F321:L321"/>
    <mergeCell ref="B322:E322"/>
    <mergeCell ref="F322:L322"/>
    <mergeCell ref="B323:D323"/>
    <mergeCell ref="E323:L323"/>
    <mergeCell ref="B318:D318"/>
    <mergeCell ref="E318:L318"/>
    <mergeCell ref="B310:C310"/>
    <mergeCell ref="D310:L310"/>
    <mergeCell ref="B311:D311"/>
    <mergeCell ref="E311:L311"/>
    <mergeCell ref="B312:E312"/>
    <mergeCell ref="F312:L312"/>
    <mergeCell ref="B307:N307"/>
    <mergeCell ref="B308:N308"/>
    <mergeCell ref="B316:E316"/>
    <mergeCell ref="F316:L316"/>
    <mergeCell ref="B313:E313"/>
    <mergeCell ref="F313:L313"/>
    <mergeCell ref="B314:E314"/>
    <mergeCell ref="F314:L314"/>
    <mergeCell ref="B315:E315"/>
    <mergeCell ref="F315:L315"/>
    <mergeCell ref="B317:E317"/>
    <mergeCell ref="F317:L317"/>
    <mergeCell ref="B301:E301"/>
    <mergeCell ref="F301:L301"/>
    <mergeCell ref="B297:I297"/>
    <mergeCell ref="J297:N297"/>
    <mergeCell ref="B298:I298"/>
    <mergeCell ref="J298:N298"/>
    <mergeCell ref="B299:N299"/>
    <mergeCell ref="B300:L300"/>
    <mergeCell ref="B309:L309"/>
    <mergeCell ref="B305:N305"/>
    <mergeCell ref="B306:C306"/>
    <mergeCell ref="D306:N306"/>
    <mergeCell ref="B302:H302"/>
    <mergeCell ref="I302:L302"/>
    <mergeCell ref="B304:N304"/>
    <mergeCell ref="B294:I294"/>
    <mergeCell ref="J294:N294"/>
    <mergeCell ref="B295:I295"/>
    <mergeCell ref="J295:N295"/>
    <mergeCell ref="B296:H296"/>
    <mergeCell ref="I296:N296"/>
    <mergeCell ref="B291:I291"/>
    <mergeCell ref="J291:N291"/>
    <mergeCell ref="B292:I292"/>
    <mergeCell ref="J292:N292"/>
    <mergeCell ref="B293:H293"/>
    <mergeCell ref="I293:N293"/>
    <mergeCell ref="B288:I288"/>
    <mergeCell ref="J288:N288"/>
    <mergeCell ref="B289:G289"/>
    <mergeCell ref="H289:N289"/>
    <mergeCell ref="B290:H290"/>
    <mergeCell ref="I290:N290"/>
    <mergeCell ref="B285:I285"/>
    <mergeCell ref="J285:N285"/>
    <mergeCell ref="B286:H286"/>
    <mergeCell ref="I286:N286"/>
    <mergeCell ref="B287:I287"/>
    <mergeCell ref="J287:N287"/>
    <mergeCell ref="B282:G282"/>
    <mergeCell ref="H282:N282"/>
    <mergeCell ref="B283:H283"/>
    <mergeCell ref="I283:N283"/>
    <mergeCell ref="B284:I284"/>
    <mergeCell ref="J284:N284"/>
    <mergeCell ref="B278:G278"/>
    <mergeCell ref="H278:N278"/>
    <mergeCell ref="B279:G279"/>
    <mergeCell ref="H279:N279"/>
    <mergeCell ref="B281:N281"/>
    <mergeCell ref="B275:C275"/>
    <mergeCell ref="D275:N275"/>
    <mergeCell ref="B276:G276"/>
    <mergeCell ref="H276:N276"/>
    <mergeCell ref="B277:G277"/>
    <mergeCell ref="H277:N277"/>
    <mergeCell ref="B269:G269"/>
    <mergeCell ref="H269:N269"/>
    <mergeCell ref="B271:G271"/>
    <mergeCell ref="H271:N271"/>
    <mergeCell ref="B273:G273"/>
    <mergeCell ref="H273:N273"/>
    <mergeCell ref="B274:H274"/>
    <mergeCell ref="I274:N274"/>
    <mergeCell ref="B272:H272"/>
    <mergeCell ref="I272:N272"/>
    <mergeCell ref="B265:G265"/>
    <mergeCell ref="H265:N265"/>
    <mergeCell ref="B266:C266"/>
    <mergeCell ref="D266:N266"/>
    <mergeCell ref="B267:G267"/>
    <mergeCell ref="H267:N267"/>
    <mergeCell ref="B262:C262"/>
    <mergeCell ref="D262:N262"/>
    <mergeCell ref="B263:G263"/>
    <mergeCell ref="H263:N263"/>
    <mergeCell ref="B264:G264"/>
    <mergeCell ref="H264:N264"/>
    <mergeCell ref="B259:G259"/>
    <mergeCell ref="H259:N259"/>
    <mergeCell ref="B260:G260"/>
    <mergeCell ref="H260:J260"/>
    <mergeCell ref="L260:N260"/>
    <mergeCell ref="B261:G261"/>
    <mergeCell ref="H261:J261"/>
    <mergeCell ref="L261:N261"/>
    <mergeCell ref="B256:G256"/>
    <mergeCell ref="H256:N256"/>
    <mergeCell ref="B257:G257"/>
    <mergeCell ref="H257:J257"/>
    <mergeCell ref="L257:N257"/>
    <mergeCell ref="B258:G258"/>
    <mergeCell ref="H258:J258"/>
    <mergeCell ref="L258:N258"/>
    <mergeCell ref="B253:G253"/>
    <mergeCell ref="H253:N253"/>
    <mergeCell ref="H254:J254"/>
    <mergeCell ref="L254:N254"/>
    <mergeCell ref="B255:G255"/>
    <mergeCell ref="H255:J255"/>
    <mergeCell ref="L255:N255"/>
    <mergeCell ref="B250:G250"/>
    <mergeCell ref="B252:C252"/>
    <mergeCell ref="D252:N252"/>
    <mergeCell ref="H250:M250"/>
    <mergeCell ref="B247:G247"/>
    <mergeCell ref="B248:C248"/>
    <mergeCell ref="B249:G249"/>
    <mergeCell ref="B244:G244"/>
    <mergeCell ref="B245:G245"/>
    <mergeCell ref="B246:G246"/>
    <mergeCell ref="H244:M244"/>
    <mergeCell ref="H245:M245"/>
    <mergeCell ref="H246:M246"/>
    <mergeCell ref="H247:M247"/>
    <mergeCell ref="D248:M248"/>
    <mergeCell ref="H249:M249"/>
    <mergeCell ref="B241:G241"/>
    <mergeCell ref="B242:G242"/>
    <mergeCell ref="B243:C243"/>
    <mergeCell ref="B238:G238"/>
    <mergeCell ref="B239:C239"/>
    <mergeCell ref="B240:G240"/>
    <mergeCell ref="H238:M238"/>
    <mergeCell ref="D239:M239"/>
    <mergeCell ref="H240:M240"/>
    <mergeCell ref="H241:M241"/>
    <mergeCell ref="H242:M242"/>
    <mergeCell ref="D243:M243"/>
    <mergeCell ref="B237:G237"/>
    <mergeCell ref="B232:G232"/>
    <mergeCell ref="B233:G233"/>
    <mergeCell ref="B234:G234"/>
    <mergeCell ref="H232:M232"/>
    <mergeCell ref="H233:M233"/>
    <mergeCell ref="H234:M234"/>
    <mergeCell ref="D235:M235"/>
    <mergeCell ref="H236:M236"/>
    <mergeCell ref="H237:M237"/>
    <mergeCell ref="B230:G230"/>
    <mergeCell ref="B231:C231"/>
    <mergeCell ref="B226:G226"/>
    <mergeCell ref="B227:C227"/>
    <mergeCell ref="B228:G228"/>
    <mergeCell ref="H230:M230"/>
    <mergeCell ref="D231:M231"/>
    <mergeCell ref="B235:C235"/>
    <mergeCell ref="B236:G236"/>
    <mergeCell ref="B212:G212"/>
    <mergeCell ref="B213:G213"/>
    <mergeCell ref="B214:G214"/>
    <mergeCell ref="B215:C215"/>
    <mergeCell ref="B216:G216"/>
    <mergeCell ref="B217:G217"/>
    <mergeCell ref="B218:G218"/>
    <mergeCell ref="B219:C219"/>
    <mergeCell ref="B220:G220"/>
    <mergeCell ref="H200:M200"/>
    <mergeCell ref="H201:M201"/>
    <mergeCell ref="H202:M202"/>
    <mergeCell ref="D203:M203"/>
    <mergeCell ref="H204:M204"/>
    <mergeCell ref="H205:M205"/>
    <mergeCell ref="B209:G209"/>
    <mergeCell ref="B210:G210"/>
    <mergeCell ref="B211:C211"/>
    <mergeCell ref="B206:G206"/>
    <mergeCell ref="B207:C207"/>
    <mergeCell ref="B208:G208"/>
    <mergeCell ref="H206:M206"/>
    <mergeCell ref="D207:M207"/>
    <mergeCell ref="H208:M208"/>
    <mergeCell ref="H209:M209"/>
    <mergeCell ref="H210:M210"/>
    <mergeCell ref="D211:M211"/>
    <mergeCell ref="B199:C199"/>
    <mergeCell ref="B194:G194"/>
    <mergeCell ref="B195:C195"/>
    <mergeCell ref="B196:G196"/>
    <mergeCell ref="B203:C203"/>
    <mergeCell ref="B204:G204"/>
    <mergeCell ref="B205:G205"/>
    <mergeCell ref="B200:G200"/>
    <mergeCell ref="B201:G201"/>
    <mergeCell ref="B202:G202"/>
    <mergeCell ref="B191:C191"/>
    <mergeCell ref="B192:G192"/>
    <mergeCell ref="B193:G193"/>
    <mergeCell ref="B187:C187"/>
    <mergeCell ref="D187:L187"/>
    <mergeCell ref="B188:C188"/>
    <mergeCell ref="D188:L188"/>
    <mergeCell ref="B197:G197"/>
    <mergeCell ref="B198:G198"/>
    <mergeCell ref="B182:N182"/>
    <mergeCell ref="B185:C185"/>
    <mergeCell ref="D185:L185"/>
    <mergeCell ref="B153:K153"/>
    <mergeCell ref="B154:K154"/>
    <mergeCell ref="B155:K155"/>
    <mergeCell ref="B156:K156"/>
    <mergeCell ref="B157:K157"/>
    <mergeCell ref="C183:N183"/>
    <mergeCell ref="B184:L184"/>
    <mergeCell ref="B158:K158"/>
    <mergeCell ref="B164:N164"/>
    <mergeCell ref="C165:N165"/>
    <mergeCell ref="C166:M166"/>
    <mergeCell ref="C167:M167"/>
    <mergeCell ref="B162:N163"/>
    <mergeCell ref="B180:N181"/>
    <mergeCell ref="C170:M170"/>
    <mergeCell ref="C168:N168"/>
    <mergeCell ref="C169:M169"/>
    <mergeCell ref="B159:G159"/>
    <mergeCell ref="H159:L159"/>
    <mergeCell ref="B160:K160"/>
    <mergeCell ref="B161:K161"/>
    <mergeCell ref="B108:K108"/>
    <mergeCell ref="B109:K109"/>
    <mergeCell ref="B110:K110"/>
    <mergeCell ref="B111:G111"/>
    <mergeCell ref="H111:L111"/>
    <mergeCell ref="B102:G102"/>
    <mergeCell ref="H102:L102"/>
    <mergeCell ref="B103:K103"/>
    <mergeCell ref="B104:K104"/>
    <mergeCell ref="B105:K105"/>
    <mergeCell ref="B106:K106"/>
    <mergeCell ref="B107:K107"/>
    <mergeCell ref="B77:J78"/>
    <mergeCell ref="B80:C80"/>
    <mergeCell ref="D80:N80"/>
    <mergeCell ref="B97:G97"/>
    <mergeCell ref="H97:L97"/>
    <mergeCell ref="B98:K98"/>
    <mergeCell ref="B100:K100"/>
    <mergeCell ref="B101:D101"/>
    <mergeCell ref="E101:L101"/>
    <mergeCell ref="B90:G90"/>
    <mergeCell ref="H90:L90"/>
    <mergeCell ref="B91:K91"/>
    <mergeCell ref="B92:K92"/>
    <mergeCell ref="B93:K93"/>
    <mergeCell ref="B94:K94"/>
    <mergeCell ref="B95:K95"/>
    <mergeCell ref="B96:K96"/>
    <mergeCell ref="B99:J99"/>
    <mergeCell ref="B69:N69"/>
    <mergeCell ref="C70:I70"/>
    <mergeCell ref="J70:N70"/>
    <mergeCell ref="B71:I71"/>
    <mergeCell ref="J71:N71"/>
    <mergeCell ref="B64:J64"/>
    <mergeCell ref="K64:L64"/>
    <mergeCell ref="B66:G66"/>
    <mergeCell ref="H66:L66"/>
    <mergeCell ref="B67:K67"/>
    <mergeCell ref="B68:K68"/>
    <mergeCell ref="B65:J65"/>
    <mergeCell ref="K65:L65"/>
    <mergeCell ref="B61:J61"/>
    <mergeCell ref="K61:L61"/>
    <mergeCell ref="B63:J63"/>
    <mergeCell ref="K63:L63"/>
    <mergeCell ref="B59:J59"/>
    <mergeCell ref="K59:L59"/>
    <mergeCell ref="B60:J60"/>
    <mergeCell ref="K60:L60"/>
    <mergeCell ref="B57:J57"/>
    <mergeCell ref="K57:L57"/>
    <mergeCell ref="B58:G58"/>
    <mergeCell ref="H58:L58"/>
    <mergeCell ref="B62:J62"/>
    <mergeCell ref="K62:L62"/>
    <mergeCell ref="B53:J53"/>
    <mergeCell ref="K53:L53"/>
    <mergeCell ref="B54:J54"/>
    <mergeCell ref="K54:L54"/>
    <mergeCell ref="B55:J55"/>
    <mergeCell ref="K55:L55"/>
    <mergeCell ref="B56:J56"/>
    <mergeCell ref="K56:L56"/>
    <mergeCell ref="B50:J50"/>
    <mergeCell ref="K50:L50"/>
    <mergeCell ref="B51:J51"/>
    <mergeCell ref="K51:L51"/>
    <mergeCell ref="B52:J52"/>
    <mergeCell ref="K52:L52"/>
    <mergeCell ref="K48:L48"/>
    <mergeCell ref="B49:J49"/>
    <mergeCell ref="K49:L49"/>
    <mergeCell ref="K39:L39"/>
    <mergeCell ref="B42:G42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40:J40"/>
    <mergeCell ref="K40:L40"/>
    <mergeCell ref="B41:J41"/>
    <mergeCell ref="B268:H268"/>
    <mergeCell ref="I268:N268"/>
    <mergeCell ref="B270:H270"/>
    <mergeCell ref="I270:N270"/>
    <mergeCell ref="B221:G221"/>
    <mergeCell ref="B222:G222"/>
    <mergeCell ref="B45:J45"/>
    <mergeCell ref="B46:D46"/>
    <mergeCell ref="E46:L46"/>
    <mergeCell ref="B47:G47"/>
    <mergeCell ref="H47:L47"/>
    <mergeCell ref="B190:M190"/>
    <mergeCell ref="D191:M191"/>
    <mergeCell ref="H192:M192"/>
    <mergeCell ref="H193:M193"/>
    <mergeCell ref="H194:M194"/>
    <mergeCell ref="D195:M195"/>
    <mergeCell ref="H196:M196"/>
    <mergeCell ref="H197:M197"/>
    <mergeCell ref="H198:M198"/>
    <mergeCell ref="D199:M199"/>
    <mergeCell ref="B48:J48"/>
    <mergeCell ref="H229:M229"/>
    <mergeCell ref="H212:M212"/>
    <mergeCell ref="B29:G29"/>
    <mergeCell ref="H29:N29"/>
    <mergeCell ref="B30:G30"/>
    <mergeCell ref="H30:N30"/>
    <mergeCell ref="B31:N31"/>
    <mergeCell ref="B32:L32"/>
    <mergeCell ref="B38:J38"/>
    <mergeCell ref="K38:L38"/>
    <mergeCell ref="B43:J43"/>
    <mergeCell ref="K43:L43"/>
    <mergeCell ref="B39:J39"/>
    <mergeCell ref="H42:L42"/>
    <mergeCell ref="K41:L41"/>
    <mergeCell ref="H213:M213"/>
    <mergeCell ref="H214:M214"/>
    <mergeCell ref="D215:M215"/>
    <mergeCell ref="H216:M216"/>
    <mergeCell ref="H217:M217"/>
    <mergeCell ref="H218:M218"/>
    <mergeCell ref="D219:M219"/>
    <mergeCell ref="H220:M220"/>
    <mergeCell ref="B229:G229"/>
    <mergeCell ref="B223:C223"/>
    <mergeCell ref="B224:G224"/>
    <mergeCell ref="B225:G225"/>
    <mergeCell ref="B72:N73"/>
    <mergeCell ref="H221:M221"/>
    <mergeCell ref="H222:M222"/>
    <mergeCell ref="D223:M223"/>
    <mergeCell ref="H224:M224"/>
    <mergeCell ref="H225:M225"/>
    <mergeCell ref="H226:M226"/>
    <mergeCell ref="D227:M227"/>
    <mergeCell ref="H228:M228"/>
    <mergeCell ref="B85:N85"/>
    <mergeCell ref="B86:N86"/>
    <mergeCell ref="B87:L87"/>
    <mergeCell ref="C88:L88"/>
    <mergeCell ref="B89:D89"/>
    <mergeCell ref="E89:L89"/>
    <mergeCell ref="B74:N74"/>
    <mergeCell ref="B75:C75"/>
    <mergeCell ref="D75:K75"/>
    <mergeCell ref="L75:N75"/>
    <mergeCell ref="B76:C76"/>
    <mergeCell ref="D76:K76"/>
    <mergeCell ref="L76:N76"/>
    <mergeCell ref="M77:N77"/>
    <mergeCell ref="M78:N78"/>
  </mergeCells>
  <pageMargins left="0.70866141732283472" right="0.70866141732283472" top="0.74803149606299213" bottom="0.74803149606299213" header="0.31496062992125984" footer="0.31496062992125984"/>
  <pageSetup scale="47" fitToHeight="0" orientation="portrait" r:id="rId1"/>
  <headerFooter>
    <oddFooter>&amp;LREV. B&amp;C&amp;P&amp;RFSGC-114-8-INS-08</oddFooter>
  </headerFooter>
  <rowBreaks count="4" manualBreakCount="4">
    <brk id="120" max="16383" man="1"/>
    <brk id="195" max="16383" man="1"/>
    <brk id="250" max="16383" man="1"/>
    <brk id="3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"/>
  <sheetViews>
    <sheetView topLeftCell="A20" workbookViewId="0">
      <selection activeCell="L3" sqref="L3"/>
    </sheetView>
  </sheetViews>
  <sheetFormatPr baseColWidth="10" defaultRowHeight="15" x14ac:dyDescent="0.25"/>
  <cols>
    <col min="1" max="1" width="39.5703125" customWidth="1"/>
    <col min="14" max="14" width="18.42578125" bestFit="1" customWidth="1"/>
  </cols>
  <sheetData>
    <row r="1" spans="1:16" x14ac:dyDescent="0.25">
      <c r="A1" s="60" t="s">
        <v>212</v>
      </c>
      <c r="B1" s="61"/>
      <c r="C1" s="61"/>
      <c r="D1" s="61"/>
      <c r="E1" s="61"/>
      <c r="F1" s="62"/>
      <c r="G1" s="63"/>
      <c r="H1" s="63"/>
      <c r="I1" s="63"/>
      <c r="J1" s="63"/>
      <c r="K1" s="63"/>
      <c r="L1" s="64"/>
    </row>
    <row r="2" spans="1:16" x14ac:dyDescent="0.25">
      <c r="A2" s="65" t="s">
        <v>213</v>
      </c>
      <c r="B2" s="66" t="s">
        <v>214</v>
      </c>
      <c r="C2" s="66" t="s">
        <v>215</v>
      </c>
      <c r="D2" s="66" t="s">
        <v>216</v>
      </c>
      <c r="E2" s="66" t="s">
        <v>217</v>
      </c>
      <c r="F2" s="66" t="s">
        <v>218</v>
      </c>
      <c r="G2" s="66" t="s">
        <v>219</v>
      </c>
      <c r="H2" s="66" t="s">
        <v>220</v>
      </c>
      <c r="I2" s="66" t="s">
        <v>221</v>
      </c>
      <c r="J2" s="67" t="s">
        <v>222</v>
      </c>
      <c r="K2" s="67" t="s">
        <v>223</v>
      </c>
      <c r="L2" s="67" t="s">
        <v>4</v>
      </c>
      <c r="N2" s="67" t="s">
        <v>224</v>
      </c>
      <c r="O2" s="67" t="s">
        <v>222</v>
      </c>
      <c r="P2" s="67" t="s">
        <v>223</v>
      </c>
    </row>
    <row r="3" spans="1:16" x14ac:dyDescent="0.25">
      <c r="A3" s="68" t="s">
        <v>225</v>
      </c>
      <c r="B3" s="69">
        <v>51</v>
      </c>
      <c r="C3" s="69">
        <v>57</v>
      </c>
      <c r="D3" s="69">
        <v>46</v>
      </c>
      <c r="E3" s="69">
        <v>41</v>
      </c>
      <c r="F3" s="69">
        <v>37</v>
      </c>
      <c r="G3" s="69">
        <v>47</v>
      </c>
      <c r="H3" s="69">
        <v>21</v>
      </c>
      <c r="I3" s="69">
        <v>33</v>
      </c>
      <c r="J3" s="70">
        <v>208</v>
      </c>
      <c r="K3" s="70">
        <v>125</v>
      </c>
      <c r="L3" s="71">
        <v>333</v>
      </c>
      <c r="N3" s="72" t="s">
        <v>52</v>
      </c>
      <c r="O3" s="73">
        <v>2022</v>
      </c>
      <c r="P3" s="73">
        <v>728</v>
      </c>
    </row>
    <row r="4" spans="1:16" x14ac:dyDescent="0.25">
      <c r="A4" s="68" t="s">
        <v>226</v>
      </c>
      <c r="B4" s="69">
        <v>47</v>
      </c>
      <c r="C4" s="69">
        <v>50</v>
      </c>
      <c r="D4" s="69">
        <v>32</v>
      </c>
      <c r="E4" s="69">
        <v>33</v>
      </c>
      <c r="F4" s="69">
        <v>42</v>
      </c>
      <c r="G4" s="69">
        <v>53</v>
      </c>
      <c r="H4" s="69">
        <v>31</v>
      </c>
      <c r="I4" s="69">
        <v>38</v>
      </c>
      <c r="J4" s="70">
        <v>272</v>
      </c>
      <c r="K4" s="70">
        <v>54</v>
      </c>
      <c r="L4" s="71">
        <v>326</v>
      </c>
      <c r="N4" s="72" t="s">
        <v>53</v>
      </c>
      <c r="O4" s="73">
        <v>631</v>
      </c>
      <c r="P4" s="73">
        <v>1053</v>
      </c>
    </row>
    <row r="5" spans="1:16" x14ac:dyDescent="0.25">
      <c r="A5" s="68" t="s">
        <v>227</v>
      </c>
      <c r="B5" s="69">
        <v>93</v>
      </c>
      <c r="C5" s="69">
        <v>90</v>
      </c>
      <c r="D5" s="69">
        <v>55</v>
      </c>
      <c r="E5" s="69">
        <v>40</v>
      </c>
      <c r="F5" s="69">
        <v>57</v>
      </c>
      <c r="G5" s="69">
        <v>56</v>
      </c>
      <c r="H5" s="69">
        <v>42</v>
      </c>
      <c r="I5" s="69">
        <v>84</v>
      </c>
      <c r="J5" s="70">
        <v>418</v>
      </c>
      <c r="K5" s="70">
        <v>99</v>
      </c>
      <c r="L5" s="71">
        <v>517</v>
      </c>
      <c r="N5" s="72" t="s">
        <v>54</v>
      </c>
      <c r="O5" s="74">
        <v>354</v>
      </c>
      <c r="P5" s="74">
        <v>130</v>
      </c>
    </row>
    <row r="6" spans="1:16" x14ac:dyDescent="0.25">
      <c r="A6" s="68" t="s">
        <v>228</v>
      </c>
      <c r="B6" s="69">
        <v>35</v>
      </c>
      <c r="C6" s="69">
        <v>30</v>
      </c>
      <c r="D6" s="69">
        <v>40</v>
      </c>
      <c r="E6" s="69">
        <v>40</v>
      </c>
      <c r="F6" s="69">
        <v>34</v>
      </c>
      <c r="G6" s="69">
        <v>36</v>
      </c>
      <c r="H6" s="69">
        <v>0</v>
      </c>
      <c r="I6" s="69">
        <v>0</v>
      </c>
      <c r="J6" s="70">
        <v>173</v>
      </c>
      <c r="K6" s="70">
        <v>42</v>
      </c>
      <c r="L6" s="71">
        <v>215</v>
      </c>
      <c r="N6" s="72" t="s">
        <v>229</v>
      </c>
      <c r="O6" s="72">
        <f>SUM(O3:O5)</f>
        <v>3007</v>
      </c>
      <c r="P6" s="72">
        <f>SUM(P3:P5)</f>
        <v>1911</v>
      </c>
    </row>
    <row r="7" spans="1:16" x14ac:dyDescent="0.25">
      <c r="A7" s="68" t="s">
        <v>230</v>
      </c>
      <c r="B7" s="69">
        <v>33</v>
      </c>
      <c r="C7" s="69">
        <v>50</v>
      </c>
      <c r="D7" s="69">
        <v>31</v>
      </c>
      <c r="E7" s="69">
        <v>30</v>
      </c>
      <c r="F7" s="69">
        <v>22</v>
      </c>
      <c r="G7" s="69">
        <v>40</v>
      </c>
      <c r="H7" s="69">
        <v>36</v>
      </c>
      <c r="I7" s="69">
        <v>40</v>
      </c>
      <c r="J7" s="70">
        <v>247</v>
      </c>
      <c r="K7" s="70">
        <v>35</v>
      </c>
      <c r="L7" s="71">
        <v>282</v>
      </c>
    </row>
    <row r="8" spans="1:16" x14ac:dyDescent="0.25">
      <c r="A8" s="68" t="s">
        <v>231</v>
      </c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25</v>
      </c>
      <c r="I8" s="69">
        <v>39</v>
      </c>
      <c r="J8" s="70">
        <v>46</v>
      </c>
      <c r="K8" s="70">
        <v>18</v>
      </c>
      <c r="L8" s="71">
        <v>64</v>
      </c>
    </row>
    <row r="9" spans="1:16" x14ac:dyDescent="0.25">
      <c r="A9" s="68" t="s">
        <v>232</v>
      </c>
      <c r="B9" s="69">
        <v>55</v>
      </c>
      <c r="C9" s="69">
        <v>52</v>
      </c>
      <c r="D9" s="69">
        <v>23</v>
      </c>
      <c r="E9" s="69">
        <v>29</v>
      </c>
      <c r="F9" s="69">
        <v>38</v>
      </c>
      <c r="G9" s="69">
        <v>40</v>
      </c>
      <c r="H9" s="69">
        <v>16</v>
      </c>
      <c r="I9" s="69">
        <v>35</v>
      </c>
      <c r="J9" s="70">
        <v>273</v>
      </c>
      <c r="K9" s="70">
        <v>15</v>
      </c>
      <c r="L9" s="71">
        <v>288</v>
      </c>
    </row>
    <row r="10" spans="1:16" x14ac:dyDescent="0.25">
      <c r="A10" s="68" t="s">
        <v>233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26</v>
      </c>
      <c r="I10" s="69">
        <v>28</v>
      </c>
      <c r="J10" s="70">
        <v>46</v>
      </c>
      <c r="K10" s="70">
        <v>8</v>
      </c>
      <c r="L10" s="71">
        <v>54</v>
      </c>
    </row>
    <row r="11" spans="1:16" x14ac:dyDescent="0.25">
      <c r="A11" s="68" t="s">
        <v>234</v>
      </c>
      <c r="B11" s="69">
        <v>59</v>
      </c>
      <c r="C11" s="69">
        <v>78</v>
      </c>
      <c r="D11" s="69">
        <v>69</v>
      </c>
      <c r="E11" s="69">
        <v>59</v>
      </c>
      <c r="F11" s="69">
        <v>52</v>
      </c>
      <c r="G11" s="69">
        <v>62</v>
      </c>
      <c r="H11" s="69">
        <v>40</v>
      </c>
      <c r="I11" s="69">
        <v>51</v>
      </c>
      <c r="J11" s="70">
        <v>178</v>
      </c>
      <c r="K11" s="70">
        <v>292</v>
      </c>
      <c r="L11" s="71">
        <v>470</v>
      </c>
    </row>
    <row r="12" spans="1:16" x14ac:dyDescent="0.25">
      <c r="A12" s="68" t="s">
        <v>235</v>
      </c>
      <c r="B12" s="69">
        <v>45</v>
      </c>
      <c r="C12" s="69">
        <v>41</v>
      </c>
      <c r="D12" s="69">
        <v>34</v>
      </c>
      <c r="E12" s="69">
        <v>34</v>
      </c>
      <c r="F12" s="69">
        <v>20</v>
      </c>
      <c r="G12" s="69">
        <v>27</v>
      </c>
      <c r="H12" s="69">
        <v>0</v>
      </c>
      <c r="I12" s="69">
        <v>0</v>
      </c>
      <c r="J12" s="70">
        <v>161</v>
      </c>
      <c r="K12" s="70">
        <v>40</v>
      </c>
      <c r="L12" s="71">
        <v>201</v>
      </c>
    </row>
    <row r="13" spans="1:16" x14ac:dyDescent="0.25">
      <c r="A13" s="75"/>
      <c r="B13" s="76">
        <v>418</v>
      </c>
      <c r="C13" s="76">
        <v>448</v>
      </c>
      <c r="D13" s="76">
        <v>330</v>
      </c>
      <c r="E13" s="76">
        <v>306</v>
      </c>
      <c r="F13" s="76">
        <v>302</v>
      </c>
      <c r="G13" s="76">
        <v>361</v>
      </c>
      <c r="H13" s="76">
        <v>237</v>
      </c>
      <c r="I13" s="76">
        <v>348</v>
      </c>
      <c r="J13" s="76">
        <v>2022</v>
      </c>
      <c r="K13" s="76">
        <v>728</v>
      </c>
      <c r="L13" s="76">
        <v>2750</v>
      </c>
    </row>
    <row r="15" spans="1:16" x14ac:dyDescent="0.25">
      <c r="A15" s="65" t="s">
        <v>213</v>
      </c>
      <c r="B15" s="66" t="s">
        <v>214</v>
      </c>
      <c r="C15" s="66" t="s">
        <v>215</v>
      </c>
      <c r="D15" s="66" t="s">
        <v>216</v>
      </c>
      <c r="E15" s="66" t="s">
        <v>217</v>
      </c>
      <c r="F15" s="66" t="s">
        <v>218</v>
      </c>
      <c r="G15" s="66" t="s">
        <v>219</v>
      </c>
      <c r="H15" s="66" t="s">
        <v>220</v>
      </c>
      <c r="I15" s="66" t="s">
        <v>221</v>
      </c>
      <c r="J15" s="67" t="s">
        <v>222</v>
      </c>
      <c r="K15" s="67" t="s">
        <v>223</v>
      </c>
      <c r="L15" s="67" t="s">
        <v>4</v>
      </c>
    </row>
    <row r="16" spans="1:16" x14ac:dyDescent="0.25">
      <c r="A16" s="68" t="s">
        <v>236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1</v>
      </c>
      <c r="H16" s="77">
        <v>0</v>
      </c>
      <c r="I16" s="77">
        <v>1</v>
      </c>
      <c r="J16" s="70">
        <v>1</v>
      </c>
      <c r="K16" s="70">
        <v>1</v>
      </c>
      <c r="L16" s="78">
        <v>2</v>
      </c>
    </row>
    <row r="17" spans="1:12" x14ac:dyDescent="0.25">
      <c r="A17" s="68" t="s">
        <v>237</v>
      </c>
      <c r="B17" s="77">
        <v>17</v>
      </c>
      <c r="C17" s="77">
        <v>33</v>
      </c>
      <c r="D17" s="77">
        <v>13</v>
      </c>
      <c r="E17" s="77">
        <v>32</v>
      </c>
      <c r="F17" s="77">
        <v>21</v>
      </c>
      <c r="G17" s="77">
        <v>38</v>
      </c>
      <c r="H17" s="77">
        <v>21</v>
      </c>
      <c r="I17" s="77">
        <v>31</v>
      </c>
      <c r="J17" s="79">
        <v>98</v>
      </c>
      <c r="K17" s="79">
        <v>108</v>
      </c>
      <c r="L17" s="79">
        <v>206</v>
      </c>
    </row>
    <row r="18" spans="1:12" x14ac:dyDescent="0.25">
      <c r="A18" s="68" t="s">
        <v>238</v>
      </c>
      <c r="B18" s="77">
        <v>27</v>
      </c>
      <c r="C18" s="77">
        <v>36</v>
      </c>
      <c r="D18" s="77">
        <v>13</v>
      </c>
      <c r="E18" s="77">
        <v>41</v>
      </c>
      <c r="F18" s="77">
        <v>19</v>
      </c>
      <c r="G18" s="77">
        <v>40</v>
      </c>
      <c r="H18" s="77">
        <v>25</v>
      </c>
      <c r="I18" s="77">
        <v>38</v>
      </c>
      <c r="J18" s="70">
        <v>28</v>
      </c>
      <c r="K18" s="70">
        <v>211</v>
      </c>
      <c r="L18" s="78">
        <v>239</v>
      </c>
    </row>
    <row r="19" spans="1:12" x14ac:dyDescent="0.25">
      <c r="A19" s="68" t="s">
        <v>239</v>
      </c>
      <c r="B19" s="77">
        <v>18</v>
      </c>
      <c r="C19" s="77">
        <v>37</v>
      </c>
      <c r="D19" s="77">
        <v>18</v>
      </c>
      <c r="E19" s="77">
        <v>32</v>
      </c>
      <c r="F19" s="77">
        <v>10</v>
      </c>
      <c r="G19" s="77">
        <v>27</v>
      </c>
      <c r="H19" s="77">
        <v>26</v>
      </c>
      <c r="I19" s="77">
        <v>24</v>
      </c>
      <c r="J19" s="70">
        <v>140</v>
      </c>
      <c r="K19" s="70">
        <v>52</v>
      </c>
      <c r="L19" s="78">
        <v>192</v>
      </c>
    </row>
    <row r="20" spans="1:12" x14ac:dyDescent="0.25">
      <c r="A20" s="68" t="s">
        <v>240</v>
      </c>
      <c r="B20" s="77">
        <v>39</v>
      </c>
      <c r="C20" s="77">
        <v>65</v>
      </c>
      <c r="D20" s="77">
        <v>35</v>
      </c>
      <c r="E20" s="77">
        <v>68</v>
      </c>
      <c r="F20" s="77">
        <v>21</v>
      </c>
      <c r="G20" s="77">
        <v>43</v>
      </c>
      <c r="H20" s="77">
        <v>35</v>
      </c>
      <c r="I20" s="77">
        <v>49</v>
      </c>
      <c r="J20" s="70">
        <v>225</v>
      </c>
      <c r="K20" s="70">
        <v>130</v>
      </c>
      <c r="L20" s="78">
        <v>355</v>
      </c>
    </row>
    <row r="21" spans="1:12" x14ac:dyDescent="0.25">
      <c r="A21" s="68" t="s">
        <v>241</v>
      </c>
      <c r="B21" s="77">
        <v>16</v>
      </c>
      <c r="C21" s="77">
        <v>23</v>
      </c>
      <c r="D21" s="77">
        <v>15</v>
      </c>
      <c r="E21" s="77">
        <v>17</v>
      </c>
      <c r="F21" s="77">
        <v>21</v>
      </c>
      <c r="G21" s="77">
        <v>24</v>
      </c>
      <c r="H21" s="77">
        <v>20</v>
      </c>
      <c r="I21" s="77">
        <v>25</v>
      </c>
      <c r="J21" s="70">
        <v>70</v>
      </c>
      <c r="K21" s="70">
        <v>91</v>
      </c>
      <c r="L21" s="78">
        <v>161</v>
      </c>
    </row>
    <row r="22" spans="1:12" x14ac:dyDescent="0.25">
      <c r="A22" s="68" t="s">
        <v>242</v>
      </c>
      <c r="B22" s="77">
        <v>61</v>
      </c>
      <c r="C22" s="77">
        <v>105</v>
      </c>
      <c r="D22" s="77">
        <v>42</v>
      </c>
      <c r="E22" s="77">
        <v>107</v>
      </c>
      <c r="F22" s="77">
        <v>30</v>
      </c>
      <c r="G22" s="77">
        <v>72</v>
      </c>
      <c r="H22" s="77">
        <v>52</v>
      </c>
      <c r="I22" s="77">
        <v>60</v>
      </c>
      <c r="J22" s="70">
        <v>69</v>
      </c>
      <c r="K22" s="70">
        <v>460</v>
      </c>
      <c r="L22" s="78">
        <v>529</v>
      </c>
    </row>
    <row r="23" spans="1:12" x14ac:dyDescent="0.25">
      <c r="A23" s="80"/>
      <c r="B23" s="77"/>
      <c r="C23" s="77"/>
      <c r="D23" s="77"/>
      <c r="E23" s="77"/>
      <c r="F23" s="77"/>
      <c r="G23" s="77"/>
      <c r="H23" s="77"/>
      <c r="I23" s="77"/>
      <c r="J23" s="70"/>
      <c r="K23" s="70"/>
      <c r="L23" s="81"/>
    </row>
    <row r="24" spans="1:12" x14ac:dyDescent="0.25">
      <c r="A24" s="75"/>
      <c r="B24" s="76">
        <f t="shared" ref="B24:L24" si="0">SUM(B16:B22)</f>
        <v>178</v>
      </c>
      <c r="C24" s="76">
        <f t="shared" si="0"/>
        <v>299</v>
      </c>
      <c r="D24" s="76">
        <f t="shared" si="0"/>
        <v>136</v>
      </c>
      <c r="E24" s="76">
        <f t="shared" si="0"/>
        <v>297</v>
      </c>
      <c r="F24" s="76">
        <f t="shared" si="0"/>
        <v>122</v>
      </c>
      <c r="G24" s="76">
        <f t="shared" si="0"/>
        <v>245</v>
      </c>
      <c r="H24" s="76">
        <f t="shared" si="0"/>
        <v>179</v>
      </c>
      <c r="I24" s="76">
        <f t="shared" si="0"/>
        <v>228</v>
      </c>
      <c r="J24" s="76">
        <f t="shared" si="0"/>
        <v>631</v>
      </c>
      <c r="K24" s="76">
        <f t="shared" si="0"/>
        <v>1053</v>
      </c>
      <c r="L24" s="76">
        <f t="shared" si="0"/>
        <v>1684</v>
      </c>
    </row>
    <row r="26" spans="1:12" x14ac:dyDescent="0.25">
      <c r="A26" s="65" t="s">
        <v>213</v>
      </c>
      <c r="B26" s="66" t="s">
        <v>214</v>
      </c>
      <c r="C26" s="66" t="s">
        <v>215</v>
      </c>
      <c r="D26" s="66" t="s">
        <v>216</v>
      </c>
      <c r="E26" s="66" t="s">
        <v>217</v>
      </c>
      <c r="F26" s="66" t="s">
        <v>218</v>
      </c>
      <c r="G26" s="66" t="s">
        <v>219</v>
      </c>
      <c r="H26" s="66" t="s">
        <v>220</v>
      </c>
      <c r="I26" s="66" t="s">
        <v>221</v>
      </c>
      <c r="J26" s="67" t="s">
        <v>222</v>
      </c>
      <c r="K26" s="67" t="s">
        <v>223</v>
      </c>
      <c r="L26" s="67" t="s">
        <v>4</v>
      </c>
    </row>
    <row r="27" spans="1:12" x14ac:dyDescent="0.25">
      <c r="A27" s="68" t="s">
        <v>243</v>
      </c>
      <c r="B27" s="77">
        <v>26</v>
      </c>
      <c r="C27" s="77">
        <v>32</v>
      </c>
      <c r="D27" s="77">
        <v>11</v>
      </c>
      <c r="E27" s="77">
        <v>32</v>
      </c>
      <c r="F27" s="77">
        <v>14</v>
      </c>
      <c r="G27" s="77">
        <v>34</v>
      </c>
      <c r="H27" s="77">
        <v>21</v>
      </c>
      <c r="I27" s="77">
        <v>42</v>
      </c>
      <c r="J27" s="70">
        <v>128</v>
      </c>
      <c r="K27" s="70">
        <v>84</v>
      </c>
      <c r="L27" s="82">
        <f>SUM(L30)</f>
        <v>0</v>
      </c>
    </row>
    <row r="28" spans="1:12" x14ac:dyDescent="0.25">
      <c r="A28" s="68" t="s">
        <v>227</v>
      </c>
      <c r="B28" s="77">
        <v>28</v>
      </c>
      <c r="C28" s="77">
        <v>64</v>
      </c>
      <c r="D28" s="77">
        <v>22</v>
      </c>
      <c r="E28" s="77">
        <v>36</v>
      </c>
      <c r="F28" s="77">
        <v>25</v>
      </c>
      <c r="G28" s="77">
        <v>39</v>
      </c>
      <c r="H28" s="77">
        <v>19</v>
      </c>
      <c r="I28" s="77">
        <v>39</v>
      </c>
      <c r="J28" s="70">
        <v>226</v>
      </c>
      <c r="K28" s="70">
        <v>46</v>
      </c>
      <c r="L28" s="82">
        <f>SUM(J28:K28)</f>
        <v>272</v>
      </c>
    </row>
    <row r="29" spans="1:12" x14ac:dyDescent="0.25">
      <c r="B29" s="76">
        <f t="shared" ref="B29:K29" si="1">SUM(B27:B28)</f>
        <v>54</v>
      </c>
      <c r="C29" s="76">
        <f t="shared" si="1"/>
        <v>96</v>
      </c>
      <c r="D29" s="76">
        <f t="shared" si="1"/>
        <v>33</v>
      </c>
      <c r="E29" s="76">
        <f t="shared" si="1"/>
        <v>68</v>
      </c>
      <c r="F29" s="76">
        <f t="shared" si="1"/>
        <v>39</v>
      </c>
      <c r="G29" s="76">
        <f t="shared" si="1"/>
        <v>73</v>
      </c>
      <c r="H29" s="76">
        <f t="shared" si="1"/>
        <v>40</v>
      </c>
      <c r="I29" s="76">
        <f t="shared" si="1"/>
        <v>81</v>
      </c>
      <c r="J29" s="76">
        <f t="shared" si="1"/>
        <v>354</v>
      </c>
      <c r="K29" s="76">
        <f t="shared" si="1"/>
        <v>130</v>
      </c>
      <c r="L29" s="76">
        <v>484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Numeralia Agos-dic 2020</vt:lpstr>
      <vt:lpstr>Hoja1</vt:lpstr>
      <vt:lpstr>'Numeralia Agos-dic 2020'!Títulos_a_imprimir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2022-06-22T18:46:25Z</dcterms:modified>
</cp:coreProperties>
</file>